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</sheets>
  <definedNames>
    <definedName name="_xlnm.Print_Titles" localSheetId="0">'Sheet1'!$A:$B,'Sheet1'!$4:$10</definedName>
  </definedNames>
  <calcPr fullCalcOnLoad="1"/>
</workbook>
</file>

<file path=xl/sharedStrings.xml><?xml version="1.0" encoding="utf-8"?>
<sst xmlns="http://schemas.openxmlformats.org/spreadsheetml/2006/main" count="282" uniqueCount="155">
  <si>
    <t>(1)</t>
  </si>
  <si>
    <t>(2)</t>
  </si>
  <si>
    <t>(3)</t>
  </si>
  <si>
    <t>(4)</t>
  </si>
  <si>
    <t>(5)</t>
  </si>
  <si>
    <t>Total</t>
  </si>
  <si>
    <t>ANNEXURE - I</t>
  </si>
  <si>
    <t>Conti-
nuing Schemes</t>
  </si>
  <si>
    <t>Conti-
nuing
Schemes</t>
  </si>
  <si>
    <t>New 
Schemes</t>
  </si>
  <si>
    <t>Tenth Plan 2002-07 
Projected Outlay
at 2001-02 price</t>
  </si>
  <si>
    <t>(Rs. in lakh)</t>
  </si>
  <si>
    <t>Agreed Outlay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</si>
  <si>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</si>
  <si>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</si>
  <si>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</si>
  <si>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</si>
  <si>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</si>
  <si>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</si>
  <si>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</si>
  <si>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</si>
  <si>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</si>
  <si>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Anticipated Expenditure</t>
  </si>
  <si>
    <t>(15)</t>
  </si>
  <si>
    <t>(16)</t>
  </si>
  <si>
    <t>(17)</t>
  </si>
  <si>
    <t>(18)</t>
  </si>
  <si>
    <t>(19)</t>
  </si>
  <si>
    <t>(20)</t>
  </si>
  <si>
    <t>New
Schemes</t>
  </si>
  <si>
    <t>Sl.
No.</t>
  </si>
  <si>
    <t>(0)</t>
  </si>
  <si>
    <t>Annual Plan 2006-07</t>
  </si>
  <si>
    <t>Tenth Plan (2002-07) - 
Anticipated Expenditure</t>
  </si>
  <si>
    <t>Total
(Col. 
6 + 12)</t>
  </si>
  <si>
    <t>Conti-
nuing
Schemes
(Col. 7 + 13)</t>
  </si>
  <si>
    <t>New 
Schemes
(Col. 8 + 14)</t>
  </si>
  <si>
    <t>Eleventh Five Year Plan 2007-12 - Proposed Outlay 
(at 2006-07 prices)</t>
  </si>
  <si>
    <t>Eleventh Plan (2007-12)</t>
  </si>
  <si>
    <t>Annual Plan (2007-08)</t>
  </si>
  <si>
    <t>(21)</t>
  </si>
  <si>
    <t>(22)</t>
  </si>
  <si>
    <t>(23)</t>
  </si>
  <si>
    <t>DRAFT ELEVENTH FIVE YEAR PLAN (2007-12) AND ANNUAL PLAN (2007-08) - PROPOSED OUTLAYS (SCHEME-WISE)</t>
  </si>
  <si>
    <t>I. AGRICULTURE &amp; ALLIED ACTIVITIES</t>
  </si>
  <si>
    <t xml:space="preserve"> </t>
  </si>
  <si>
    <t>1. Crop Husbandry</t>
  </si>
  <si>
    <t>2. Horticulture</t>
  </si>
  <si>
    <t>--</t>
  </si>
  <si>
    <t>3. Soil &amp; Water Conservation
    (including control of shifting cultivation)</t>
  </si>
  <si>
    <t xml:space="preserve">      --</t>
  </si>
  <si>
    <t>4. Animal Husbandry</t>
  </si>
  <si>
    <t>5. Dairy Development</t>
  </si>
  <si>
    <t>6. Fisheries</t>
  </si>
  <si>
    <t>7. Plantations</t>
  </si>
  <si>
    <t>8. Food,Storage &amp; Warehouse</t>
  </si>
  <si>
    <t>9. Agricultural Research &amp; Education</t>
  </si>
  <si>
    <t>10. Agricultural Financial Institutions</t>
  </si>
  <si>
    <t>11. Co-operation</t>
  </si>
  <si>
    <t>12. Other Agricultural Programmes</t>
  </si>
  <si>
    <t xml:space="preserve">      a) Agriculture marketing</t>
  </si>
  <si>
    <t xml:space="preserve">      b) Others (to be specified)</t>
  </si>
  <si>
    <t xml:space="preserve">Total - I </t>
  </si>
  <si>
    <t>II. RURAL DEVELOPMENT</t>
  </si>
  <si>
    <t>1. Special Programme for Rural Development</t>
  </si>
  <si>
    <t>2.Rural Employment</t>
  </si>
  <si>
    <t>Sub-Total (Rural Employment)</t>
  </si>
  <si>
    <t>3. Land Reforms</t>
  </si>
  <si>
    <t>4. Other Rural Development Programmes</t>
  </si>
  <si>
    <t xml:space="preserve">    a) Community Developments &amp; Panchayats</t>
  </si>
  <si>
    <t xml:space="preserve">    b) Other Programmes of Rural Development</t>
  </si>
  <si>
    <t xml:space="preserve">Total - II </t>
  </si>
  <si>
    <t>III. SPECIAL AREAS PROGRAMMES</t>
  </si>
  <si>
    <t>IV. IRRIGATION &amp; FLOOD CONTROL</t>
  </si>
  <si>
    <t>1. Major &amp; Medium Irrigation</t>
  </si>
  <si>
    <t>2. Minor Irrigation</t>
  </si>
  <si>
    <t>3. Command Area Development</t>
  </si>
  <si>
    <t>4. AIBP</t>
  </si>
  <si>
    <t xml:space="preserve">Total - IV </t>
  </si>
  <si>
    <t>V. ENERGY</t>
  </si>
  <si>
    <t>1. Power</t>
  </si>
  <si>
    <t>2. Non-Conventional Sources of Energy</t>
  </si>
  <si>
    <t>3. Integrated Rural Energy Programme</t>
  </si>
  <si>
    <t>Total - V</t>
  </si>
  <si>
    <t>VI. INDUSTRY &amp; MINERALS</t>
  </si>
  <si>
    <t>1. Village &amp; Small Industries</t>
  </si>
  <si>
    <t xml:space="preserve">    i)  Small Scale Industries </t>
  </si>
  <si>
    <t xml:space="preserve">    ii)  Handlooms</t>
  </si>
  <si>
    <t>Sub-total (VSE)</t>
  </si>
  <si>
    <t>2. Other Industries (other than VSE)</t>
  </si>
  <si>
    <t xml:space="preserve">Total - (VI) </t>
  </si>
  <si>
    <t>VII. TRANSPORT</t>
  </si>
  <si>
    <t>1. Minor Ports</t>
  </si>
  <si>
    <t>2. Civil Aviation</t>
  </si>
  <si>
    <t>3. Roads &amp; Bridges</t>
  </si>
  <si>
    <t>4. Road Transport</t>
  </si>
  <si>
    <t>5. Inland Water Transport</t>
  </si>
  <si>
    <t>Total - (VII)</t>
  </si>
  <si>
    <t>VIII. SCIENCE, TECHNOLOGY &amp; ENVIRONMENT</t>
  </si>
  <si>
    <t>1. Scientific Research</t>
  </si>
  <si>
    <t>2. Information Technology &amp; E-Governance</t>
  </si>
  <si>
    <t>3. Ecology &amp; Environment</t>
  </si>
  <si>
    <t>4. Forestry &amp; Wildlife</t>
  </si>
  <si>
    <t>Total - (VIII)</t>
  </si>
  <si>
    <t>IX. GENERAL ECONOMIC SERVICES</t>
  </si>
  <si>
    <t>1. Secretariat Economic Services</t>
  </si>
  <si>
    <t>2. Tourism</t>
  </si>
  <si>
    <t>3. Census,Survey &amp; Statistics</t>
  </si>
  <si>
    <t>4. Civil Supplies</t>
  </si>
  <si>
    <t>5. Other General Economic Services</t>
  </si>
  <si>
    <t xml:space="preserve">       a) Weights &amp; Measures</t>
  </si>
  <si>
    <t>Total - (IX)</t>
  </si>
  <si>
    <t>X. SOCIAL SERVICES</t>
  </si>
  <si>
    <t>1. General Education</t>
  </si>
  <si>
    <t xml:space="preserve">    a. Elementary Education &amp; Literacy</t>
  </si>
  <si>
    <t xml:space="preserve">    b. Literacy/Adult Education</t>
  </si>
  <si>
    <t xml:space="preserve">    c. Secondary Education</t>
  </si>
  <si>
    <t xml:space="preserve">    d. Higher Education</t>
  </si>
  <si>
    <t xml:space="preserve">Sub-total </t>
  </si>
  <si>
    <t>2. Technical Education</t>
  </si>
  <si>
    <t xml:space="preserve">3. Sports </t>
  </si>
  <si>
    <t>4. Youth Services</t>
  </si>
  <si>
    <t>5. Art &amp; Culture</t>
  </si>
  <si>
    <t>Sub-total (Education)</t>
  </si>
  <si>
    <t>6. Medical &amp; Public Health</t>
  </si>
  <si>
    <t>7. Water Supply &amp; Sanitation</t>
  </si>
  <si>
    <t>8. Housing (incl. Police Housing)</t>
  </si>
  <si>
    <t>10. Information &amp; Publicity</t>
  </si>
  <si>
    <t>11. Development of SCs, STs &amp; OBs</t>
  </si>
  <si>
    <t>12. Labour &amp; Employment</t>
  </si>
  <si>
    <t>13. Social Security &amp; Social Welfare</t>
  </si>
  <si>
    <t xml:space="preserve">   iii) Nutrition </t>
  </si>
  <si>
    <t>Sub-total</t>
  </si>
  <si>
    <t xml:space="preserve">Total - (X) </t>
  </si>
  <si>
    <t>XI. GENERAL SERVICES</t>
  </si>
  <si>
    <t>1. Jails</t>
  </si>
  <si>
    <t>2. Stationery &amp; Printing</t>
  </si>
  <si>
    <t>3. Public Works</t>
  </si>
  <si>
    <t>4. Other Administrative Services</t>
  </si>
  <si>
    <t xml:space="preserve">     i)Training</t>
  </si>
  <si>
    <t xml:space="preserve">     ii)Others</t>
  </si>
  <si>
    <t>Total - (XI) (1 to 4)</t>
  </si>
  <si>
    <t>GRAND TOTAL</t>
  </si>
  <si>
    <t xml:space="preserve">Annual Plan  2002-03 to 2005-06 (Actual) </t>
  </si>
  <si>
    <t>a) DRDA Administration</t>
  </si>
  <si>
    <t>b) Total sanitation compaign programme</t>
  </si>
  <si>
    <t>9.  Urban Devpl. (incl. State Capital Projects &amp; Slum Area  Dev elopment)</t>
  </si>
  <si>
    <t>Major Head / 
Minor Head of Development  
(Scheme-wise)</t>
  </si>
  <si>
    <t>14. Empowerment of Women &amp; 
      Devleopment of Children</t>
  </si>
  <si>
    <t>a) Swaranjyanti Gram Swarozgar Yojana 
    (SGSY)</t>
  </si>
  <si>
    <t>5. Flood Control (includes flood protection 
    works)</t>
  </si>
  <si>
    <t>Implemen-ting Agency</t>
  </si>
  <si>
    <t>State Govt./ 
Public 
Sector Enterprises / 
Local Bodies</t>
  </si>
  <si>
    <t>"</t>
  </si>
  <si>
    <t>State Govt.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</si>
</sst>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0_)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 quotePrefix="1">
      <alignment horizontal="right" vertical="center"/>
    </xf>
    <xf numFmtId="2" fontId="4" fillId="0" borderId="0" xfId="0" applyNumberFormat="1" applyFont="1" applyAlignment="1" quotePrefix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 quotePrefix="1">
      <alignment horizontal="right" vertical="center"/>
    </xf>
    <xf numFmtId="2" fontId="4" fillId="0" borderId="0" xfId="0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wrapText="1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tabSelected="1" zoomScale="75" zoomScaleNormal="75" zoomScaleSheetLayoutView="75" workbookViewId="0" topLeftCell="A1">
      <pane xSplit="2" ySplit="10" topLeftCell="C1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25" sqref="C125"/>
    </sheetView>
  </sheetViews>
  <sheetFormatPr defaultColWidth="8.88671875" defaultRowHeight="15"/>
  <cols>
    <col min="1" max="1" width="3.5546875" style="7" bestFit="1" customWidth="1"/>
    <col min="2" max="2" width="31.99609375" style="8" customWidth="1"/>
    <col min="3" max="3" width="11.3359375" style="8" customWidth="1"/>
    <col min="4" max="4" width="8.5546875" style="7" bestFit="1" customWidth="1"/>
    <col min="5" max="5" width="9.21484375" style="7" customWidth="1"/>
    <col min="6" max="6" width="8.6640625" style="7" customWidth="1"/>
    <col min="7" max="7" width="8.5546875" style="7" bestFit="1" customWidth="1"/>
    <col min="8" max="9" width="8.6640625" style="7" bestFit="1" customWidth="1"/>
    <col min="10" max="10" width="8.5546875" style="7" bestFit="1" customWidth="1"/>
    <col min="11" max="11" width="8.77734375" style="7" customWidth="1"/>
    <col min="12" max="12" width="8.5546875" style="7" customWidth="1"/>
    <col min="13" max="13" width="8.5546875" style="7" bestFit="1" customWidth="1"/>
    <col min="14" max="14" width="8.6640625" style="7" bestFit="1" customWidth="1"/>
    <col min="15" max="15" width="8.77734375" style="7" customWidth="1"/>
    <col min="16" max="16" width="8.5546875" style="7" bestFit="1" customWidth="1"/>
    <col min="17" max="17" width="9.77734375" style="7" bestFit="1" customWidth="1"/>
    <col min="18" max="18" width="8.5546875" style="7" customWidth="1"/>
    <col min="19" max="19" width="9.4453125" style="7" bestFit="1" customWidth="1"/>
    <col min="20" max="20" width="9.10546875" style="7" customWidth="1"/>
    <col min="21" max="21" width="8.88671875" style="7" customWidth="1"/>
    <col min="22" max="22" width="8.5546875" style="7" bestFit="1" customWidth="1"/>
    <col min="23" max="23" width="8.88671875" style="7" customWidth="1"/>
    <col min="24" max="24" width="8.6640625" style="7" customWidth="1"/>
    <col min="25" max="16384" width="8.88671875" style="7" customWidth="1"/>
  </cols>
  <sheetData>
    <row r="1" spans="11:24" ht="15">
      <c r="K1" s="36"/>
      <c r="L1" s="36"/>
      <c r="N1" s="36"/>
      <c r="O1" s="36"/>
      <c r="T1" s="36"/>
      <c r="U1" s="36"/>
      <c r="W1" s="39" t="s">
        <v>6</v>
      </c>
      <c r="X1" s="39"/>
    </row>
    <row r="2" spans="1:24" ht="18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4" spans="11:24" ht="15">
      <c r="K4" s="37"/>
      <c r="L4" s="37"/>
      <c r="N4" s="37"/>
      <c r="O4" s="37"/>
      <c r="T4" s="37"/>
      <c r="U4" s="37"/>
      <c r="W4" s="37" t="s">
        <v>11</v>
      </c>
      <c r="X4" s="37"/>
    </row>
    <row r="5" spans="1:24" ht="51" customHeight="1">
      <c r="A5" s="26" t="s">
        <v>30</v>
      </c>
      <c r="B5" s="26" t="s">
        <v>147</v>
      </c>
      <c r="C5" s="5" t="s">
        <v>151</v>
      </c>
      <c r="D5" s="26" t="s">
        <v>10</v>
      </c>
      <c r="E5" s="26"/>
      <c r="F5" s="26"/>
      <c r="G5" s="26" t="s">
        <v>143</v>
      </c>
      <c r="H5" s="26"/>
      <c r="I5" s="26"/>
      <c r="J5" s="30" t="s">
        <v>32</v>
      </c>
      <c r="K5" s="31"/>
      <c r="L5" s="31"/>
      <c r="M5" s="31"/>
      <c r="N5" s="31"/>
      <c r="O5" s="32"/>
      <c r="P5" s="26" t="s">
        <v>33</v>
      </c>
      <c r="Q5" s="26"/>
      <c r="R5" s="26"/>
      <c r="S5" s="30" t="s">
        <v>37</v>
      </c>
      <c r="T5" s="31"/>
      <c r="U5" s="31"/>
      <c r="V5" s="31"/>
      <c r="W5" s="31"/>
      <c r="X5" s="32"/>
    </row>
    <row r="6" spans="1:24" ht="30" customHeight="1">
      <c r="A6" s="26"/>
      <c r="B6" s="26"/>
      <c r="C6" s="33" t="s">
        <v>152</v>
      </c>
      <c r="D6" s="27" t="s">
        <v>5</v>
      </c>
      <c r="E6" s="27" t="s">
        <v>8</v>
      </c>
      <c r="F6" s="27" t="s">
        <v>9</v>
      </c>
      <c r="G6" s="27" t="s">
        <v>5</v>
      </c>
      <c r="H6" s="27" t="s">
        <v>8</v>
      </c>
      <c r="I6" s="27" t="s">
        <v>9</v>
      </c>
      <c r="J6" s="30" t="s">
        <v>12</v>
      </c>
      <c r="K6" s="31"/>
      <c r="L6" s="32"/>
      <c r="M6" s="26" t="s">
        <v>22</v>
      </c>
      <c r="N6" s="26"/>
      <c r="O6" s="26"/>
      <c r="P6" s="27" t="s">
        <v>34</v>
      </c>
      <c r="Q6" s="27" t="s">
        <v>35</v>
      </c>
      <c r="R6" s="27" t="s">
        <v>36</v>
      </c>
      <c r="S6" s="26" t="s">
        <v>38</v>
      </c>
      <c r="T6" s="26"/>
      <c r="U6" s="26"/>
      <c r="V6" s="26" t="s">
        <v>39</v>
      </c>
      <c r="W6" s="26"/>
      <c r="X6" s="26"/>
    </row>
    <row r="7" spans="1:24" ht="18.75" customHeight="1">
      <c r="A7" s="26"/>
      <c r="B7" s="26"/>
      <c r="C7" s="34"/>
      <c r="D7" s="28"/>
      <c r="E7" s="28"/>
      <c r="F7" s="28"/>
      <c r="G7" s="28"/>
      <c r="H7" s="28"/>
      <c r="I7" s="28"/>
      <c r="J7" s="27" t="s">
        <v>5</v>
      </c>
      <c r="K7" s="27" t="s">
        <v>7</v>
      </c>
      <c r="L7" s="27" t="s">
        <v>9</v>
      </c>
      <c r="M7" s="26" t="s">
        <v>5</v>
      </c>
      <c r="N7" s="26" t="s">
        <v>7</v>
      </c>
      <c r="O7" s="26" t="s">
        <v>29</v>
      </c>
      <c r="P7" s="28"/>
      <c r="Q7" s="28"/>
      <c r="R7" s="28"/>
      <c r="S7" s="26" t="s">
        <v>5</v>
      </c>
      <c r="T7" s="26" t="s">
        <v>7</v>
      </c>
      <c r="U7" s="26" t="s">
        <v>29</v>
      </c>
      <c r="V7" s="26" t="s">
        <v>5</v>
      </c>
      <c r="W7" s="26" t="s">
        <v>7</v>
      </c>
      <c r="X7" s="26" t="s">
        <v>9</v>
      </c>
    </row>
    <row r="8" spans="1:24" ht="15" customHeight="1">
      <c r="A8" s="26"/>
      <c r="B8" s="26"/>
      <c r="C8" s="34"/>
      <c r="D8" s="28"/>
      <c r="E8" s="28"/>
      <c r="F8" s="28"/>
      <c r="G8" s="28"/>
      <c r="H8" s="28"/>
      <c r="I8" s="28"/>
      <c r="J8" s="28"/>
      <c r="K8" s="28"/>
      <c r="L8" s="28"/>
      <c r="M8" s="26"/>
      <c r="N8" s="26"/>
      <c r="O8" s="26"/>
      <c r="P8" s="28"/>
      <c r="Q8" s="28"/>
      <c r="R8" s="28"/>
      <c r="S8" s="26"/>
      <c r="T8" s="26"/>
      <c r="U8" s="26"/>
      <c r="V8" s="26"/>
      <c r="W8" s="26"/>
      <c r="X8" s="26"/>
    </row>
    <row r="9" spans="1:24" ht="30.75" customHeight="1">
      <c r="A9" s="26"/>
      <c r="B9" s="26"/>
      <c r="C9" s="35"/>
      <c r="D9" s="29"/>
      <c r="E9" s="29"/>
      <c r="F9" s="29"/>
      <c r="G9" s="29"/>
      <c r="H9" s="29"/>
      <c r="I9" s="29"/>
      <c r="J9" s="29"/>
      <c r="K9" s="29"/>
      <c r="L9" s="29"/>
      <c r="M9" s="26"/>
      <c r="N9" s="26"/>
      <c r="O9" s="26"/>
      <c r="P9" s="29"/>
      <c r="Q9" s="29"/>
      <c r="R9" s="29"/>
      <c r="S9" s="26"/>
      <c r="T9" s="26"/>
      <c r="U9" s="26"/>
      <c r="V9" s="26"/>
      <c r="W9" s="26"/>
      <c r="X9" s="26"/>
    </row>
    <row r="10" spans="1:24" s="15" customFormat="1" ht="20.25" customHeight="1">
      <c r="A10" s="1" t="s">
        <v>31</v>
      </c>
      <c r="B10" s="2" t="s">
        <v>0</v>
      </c>
      <c r="C10" s="2" t="s">
        <v>1</v>
      </c>
      <c r="D10" s="1" t="s">
        <v>2</v>
      </c>
      <c r="E10" s="1" t="s">
        <v>3</v>
      </c>
      <c r="F10" s="1" t="s">
        <v>4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40</v>
      </c>
      <c r="W10" s="1" t="s">
        <v>41</v>
      </c>
      <c r="X10" s="1" t="s">
        <v>42</v>
      </c>
    </row>
    <row r="11" spans="1:24" s="15" customFormat="1" ht="20.25" customHeight="1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s="15" customFormat="1" ht="20.25" customHeight="1">
      <c r="B12" s="6" t="s">
        <v>44</v>
      </c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s="15" customFormat="1" ht="15">
      <c r="B13" s="8" t="s">
        <v>45</v>
      </c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s="15" customFormat="1" ht="14.25">
      <c r="B14" s="8" t="s">
        <v>46</v>
      </c>
      <c r="C14" s="24" t="s">
        <v>154</v>
      </c>
      <c r="D14" s="16">
        <v>3940</v>
      </c>
      <c r="E14" s="16">
        <f>IF((SUM(D14)-SUM(F14))=0,"--",SUM(D14)-SUM(F14))</f>
        <v>3640</v>
      </c>
      <c r="F14" s="16">
        <v>300</v>
      </c>
      <c r="G14" s="21">
        <v>3831.86</v>
      </c>
      <c r="H14" s="21">
        <f>G14-I14</f>
        <v>3061.86</v>
      </c>
      <c r="I14" s="21">
        <v>770</v>
      </c>
      <c r="J14" s="16">
        <v>859</v>
      </c>
      <c r="K14" s="21">
        <f>J14-L14</f>
        <v>714</v>
      </c>
      <c r="L14" s="21">
        <v>145</v>
      </c>
      <c r="M14" s="16">
        <v>759</v>
      </c>
      <c r="N14" s="21">
        <f>M14-O14</f>
        <v>696</v>
      </c>
      <c r="O14" s="21">
        <v>63</v>
      </c>
      <c r="P14" s="21">
        <f>G14+M14</f>
        <v>4590.860000000001</v>
      </c>
      <c r="Q14" s="21">
        <f>H14+N14</f>
        <v>3757.86</v>
      </c>
      <c r="R14" s="21">
        <f>I14+O14</f>
        <v>833</v>
      </c>
      <c r="S14" s="16">
        <v>8169</v>
      </c>
      <c r="T14" s="21">
        <f>S14-U14</f>
        <v>6539</v>
      </c>
      <c r="U14" s="21">
        <v>1630</v>
      </c>
      <c r="V14" s="16">
        <v>1578</v>
      </c>
      <c r="W14" s="21">
        <f>V14-X14</f>
        <v>1267</v>
      </c>
      <c r="X14" s="21">
        <v>311</v>
      </c>
    </row>
    <row r="15" spans="2:24" s="15" customFormat="1" ht="20.25" customHeight="1">
      <c r="B15" s="8"/>
      <c r="D15" s="16"/>
      <c r="E15" s="16"/>
      <c r="F15" s="16"/>
      <c r="G15" s="21"/>
      <c r="H15" s="21"/>
      <c r="I15" s="21"/>
      <c r="J15" s="16"/>
      <c r="K15" s="21"/>
      <c r="L15" s="21"/>
      <c r="M15" s="16"/>
      <c r="N15" s="21"/>
      <c r="O15" s="21"/>
      <c r="P15" s="21"/>
      <c r="Q15" s="21"/>
      <c r="R15" s="21"/>
      <c r="S15" s="16"/>
      <c r="T15" s="21"/>
      <c r="U15" s="21"/>
      <c r="V15" s="16"/>
      <c r="W15" s="21"/>
      <c r="X15" s="21"/>
    </row>
    <row r="16" spans="2:24" s="15" customFormat="1" ht="20.25" customHeight="1">
      <c r="B16" s="8" t="s">
        <v>47</v>
      </c>
      <c r="C16" s="15" t="s">
        <v>153</v>
      </c>
      <c r="D16" s="16">
        <v>1100</v>
      </c>
      <c r="E16" s="16">
        <f>IF((SUM(D16)-SUM(F16))=0,"--",SUM(D16)-SUM(F16))</f>
        <v>1100</v>
      </c>
      <c r="F16" s="18">
        <v>0</v>
      </c>
      <c r="G16" s="21">
        <v>1136.04</v>
      </c>
      <c r="H16" s="21">
        <f aca="true" t="shared" si="0" ref="H16:H38">G16-I16</f>
        <v>1136.04</v>
      </c>
      <c r="I16" s="21">
        <v>0</v>
      </c>
      <c r="J16" s="16">
        <v>300</v>
      </c>
      <c r="K16" s="21">
        <f aca="true" t="shared" si="1" ref="K16:K38">J16-L16</f>
        <v>300</v>
      </c>
      <c r="L16" s="21">
        <v>0</v>
      </c>
      <c r="M16" s="16">
        <v>300</v>
      </c>
      <c r="N16" s="21">
        <f aca="true" t="shared" si="2" ref="N16:N38">M16-O16</f>
        <v>300</v>
      </c>
      <c r="O16" s="21">
        <v>0</v>
      </c>
      <c r="P16" s="21">
        <f>G16+M16</f>
        <v>1436.04</v>
      </c>
      <c r="Q16" s="21">
        <f>H16+N16</f>
        <v>1436.04</v>
      </c>
      <c r="R16" s="21">
        <f>I16+O16</f>
        <v>0</v>
      </c>
      <c r="S16" s="16">
        <v>5466</v>
      </c>
      <c r="T16" s="21">
        <f>S16-U16</f>
        <v>2591</v>
      </c>
      <c r="U16" s="21">
        <v>2875</v>
      </c>
      <c r="V16" s="16">
        <v>2009</v>
      </c>
      <c r="W16" s="21">
        <f>V16-X16</f>
        <v>429</v>
      </c>
      <c r="X16" s="21">
        <v>1580</v>
      </c>
    </row>
    <row r="17" spans="2:24" s="15" customFormat="1" ht="20.25" customHeight="1">
      <c r="B17" s="8"/>
      <c r="D17" s="16"/>
      <c r="E17" s="16"/>
      <c r="F17" s="16"/>
      <c r="G17" s="21"/>
      <c r="H17" s="21"/>
      <c r="I17" s="21"/>
      <c r="J17" s="16"/>
      <c r="K17" s="21"/>
      <c r="L17" s="21"/>
      <c r="M17" s="16"/>
      <c r="N17" s="21"/>
      <c r="O17" s="21"/>
      <c r="P17" s="21"/>
      <c r="Q17" s="21"/>
      <c r="R17" s="21"/>
      <c r="S17" s="16"/>
      <c r="T17" s="21"/>
      <c r="U17" s="21"/>
      <c r="V17" s="16"/>
      <c r="W17" s="21"/>
      <c r="X17" s="21"/>
    </row>
    <row r="18" spans="2:24" s="15" customFormat="1" ht="28.5">
      <c r="B18" s="8" t="s">
        <v>49</v>
      </c>
      <c r="C18" s="15" t="s">
        <v>153</v>
      </c>
      <c r="D18" s="16">
        <v>0</v>
      </c>
      <c r="E18" s="16">
        <v>0</v>
      </c>
      <c r="F18" s="18">
        <v>0</v>
      </c>
      <c r="G18" s="18">
        <v>0</v>
      </c>
      <c r="H18" s="21">
        <f t="shared" si="0"/>
        <v>0</v>
      </c>
      <c r="I18" s="21">
        <v>0</v>
      </c>
      <c r="J18" s="16">
        <v>0</v>
      </c>
      <c r="K18" s="21">
        <f t="shared" si="1"/>
        <v>0</v>
      </c>
      <c r="L18" s="21">
        <v>0</v>
      </c>
      <c r="M18" s="16">
        <v>0</v>
      </c>
      <c r="N18" s="21">
        <f t="shared" si="2"/>
        <v>0</v>
      </c>
      <c r="O18" s="21">
        <v>0</v>
      </c>
      <c r="P18" s="21">
        <f>G18+M18</f>
        <v>0</v>
      </c>
      <c r="Q18" s="21">
        <f>H18+N18</f>
        <v>0</v>
      </c>
      <c r="R18" s="21">
        <f>I18+O18</f>
        <v>0</v>
      </c>
      <c r="S18" s="16">
        <v>0</v>
      </c>
      <c r="T18" s="21">
        <f>S18-U18</f>
        <v>0</v>
      </c>
      <c r="U18" s="21">
        <v>0</v>
      </c>
      <c r="V18" s="16">
        <v>0</v>
      </c>
      <c r="W18" s="21">
        <f>V18-X18</f>
        <v>0</v>
      </c>
      <c r="X18" s="21">
        <v>0</v>
      </c>
    </row>
    <row r="19" spans="2:24" s="15" customFormat="1" ht="20.25" customHeight="1">
      <c r="B19" s="8"/>
      <c r="D19" s="16"/>
      <c r="E19" s="16"/>
      <c r="F19" s="16"/>
      <c r="G19" s="21"/>
      <c r="H19" s="21"/>
      <c r="I19" s="21"/>
      <c r="J19" s="16"/>
      <c r="K19" s="21"/>
      <c r="L19" s="21"/>
      <c r="M19" s="16"/>
      <c r="N19" s="21"/>
      <c r="O19" s="21"/>
      <c r="P19" s="21"/>
      <c r="Q19" s="21"/>
      <c r="R19" s="21"/>
      <c r="S19" s="16"/>
      <c r="T19" s="21"/>
      <c r="U19" s="21"/>
      <c r="V19" s="16"/>
      <c r="W19" s="21"/>
      <c r="X19" s="21"/>
    </row>
    <row r="20" spans="2:24" s="15" customFormat="1" ht="20.25" customHeight="1">
      <c r="B20" s="8" t="s">
        <v>51</v>
      </c>
      <c r="C20" s="15" t="s">
        <v>153</v>
      </c>
      <c r="D20" s="16">
        <v>4400</v>
      </c>
      <c r="E20" s="16">
        <f>IF((SUM(D20)-SUM(F20))=0,"--",SUM(D20)-SUM(F20))</f>
        <v>4400</v>
      </c>
      <c r="F20" s="18">
        <v>0</v>
      </c>
      <c r="G20" s="21">
        <v>4513.04</v>
      </c>
      <c r="H20" s="21">
        <f t="shared" si="0"/>
        <v>4513.04</v>
      </c>
      <c r="I20" s="21">
        <v>0</v>
      </c>
      <c r="J20" s="16">
        <v>1620</v>
      </c>
      <c r="K20" s="21">
        <f t="shared" si="1"/>
        <v>1620</v>
      </c>
      <c r="L20" s="21">
        <v>0</v>
      </c>
      <c r="M20" s="16">
        <v>1620</v>
      </c>
      <c r="N20" s="21">
        <f t="shared" si="2"/>
        <v>1620</v>
      </c>
      <c r="O20" s="21">
        <v>0</v>
      </c>
      <c r="P20" s="21">
        <f>G20+M20</f>
        <v>6133.04</v>
      </c>
      <c r="Q20" s="21">
        <f>H20+N20</f>
        <v>6133.04</v>
      </c>
      <c r="R20" s="21">
        <f>I20+O20</f>
        <v>0</v>
      </c>
      <c r="S20" s="16">
        <v>16307.67</v>
      </c>
      <c r="T20" s="21">
        <f>S20-U20</f>
        <v>11460.32</v>
      </c>
      <c r="U20" s="21">
        <v>4847.35</v>
      </c>
      <c r="V20" s="16">
        <v>2676.7</v>
      </c>
      <c r="W20" s="21">
        <f>V20-X20</f>
        <v>2339.6</v>
      </c>
      <c r="X20" s="21">
        <v>337.1</v>
      </c>
    </row>
    <row r="21" spans="2:24" s="15" customFormat="1" ht="20.25" customHeight="1">
      <c r="B21" s="8"/>
      <c r="D21" s="16"/>
      <c r="E21" s="16"/>
      <c r="F21" s="16"/>
      <c r="G21" s="21"/>
      <c r="H21" s="21"/>
      <c r="I21" s="21"/>
      <c r="J21" s="16"/>
      <c r="K21" s="21"/>
      <c r="L21" s="21"/>
      <c r="M21" s="16"/>
      <c r="N21" s="21"/>
      <c r="O21" s="21"/>
      <c r="P21" s="21"/>
      <c r="Q21" s="21"/>
      <c r="R21" s="21"/>
      <c r="S21" s="16"/>
      <c r="T21" s="21"/>
      <c r="U21" s="21"/>
      <c r="V21" s="16"/>
      <c r="W21" s="21"/>
      <c r="X21" s="21"/>
    </row>
    <row r="22" spans="2:24" s="15" customFormat="1" ht="20.25" customHeight="1">
      <c r="B22" s="8" t="s">
        <v>52</v>
      </c>
      <c r="C22" s="15" t="s">
        <v>153</v>
      </c>
      <c r="D22" s="16">
        <v>200</v>
      </c>
      <c r="E22" s="16">
        <f>IF((SUM(D22)-SUM(F22))=0,"--",SUM(D22)-SUM(F22))</f>
        <v>200</v>
      </c>
      <c r="F22" s="18">
        <v>0</v>
      </c>
      <c r="G22" s="21">
        <v>613.66</v>
      </c>
      <c r="H22" s="21">
        <f t="shared" si="0"/>
        <v>613.66</v>
      </c>
      <c r="I22" s="21">
        <v>0</v>
      </c>
      <c r="J22" s="16">
        <v>325</v>
      </c>
      <c r="K22" s="21">
        <f t="shared" si="1"/>
        <v>325</v>
      </c>
      <c r="L22" s="21">
        <v>0</v>
      </c>
      <c r="M22" s="16">
        <v>325</v>
      </c>
      <c r="N22" s="21">
        <f t="shared" si="2"/>
        <v>325</v>
      </c>
      <c r="O22" s="21">
        <v>0</v>
      </c>
      <c r="P22" s="21">
        <f>G22+M22</f>
        <v>938.66</v>
      </c>
      <c r="Q22" s="21">
        <f>H22+N22</f>
        <v>938.66</v>
      </c>
      <c r="R22" s="21">
        <f>I22+O22</f>
        <v>0</v>
      </c>
      <c r="S22" s="16">
        <v>10006</v>
      </c>
      <c r="T22" s="21">
        <f>S22-U22</f>
        <v>10006</v>
      </c>
      <c r="U22" s="21">
        <v>0</v>
      </c>
      <c r="V22" s="16">
        <v>1600</v>
      </c>
      <c r="W22" s="21">
        <f>V22-X22</f>
        <v>1600</v>
      </c>
      <c r="X22" s="21">
        <v>0</v>
      </c>
    </row>
    <row r="23" spans="3:24" ht="14.25">
      <c r="C23" s="7"/>
      <c r="D23" s="16"/>
      <c r="E23" s="16"/>
      <c r="F23" s="16"/>
      <c r="G23" s="21"/>
      <c r="H23" s="21"/>
      <c r="I23" s="16"/>
      <c r="J23" s="16"/>
      <c r="K23" s="21"/>
      <c r="L23" s="16"/>
      <c r="M23" s="16"/>
      <c r="N23" s="21"/>
      <c r="O23" s="16"/>
      <c r="P23" s="21"/>
      <c r="Q23" s="21"/>
      <c r="R23" s="21"/>
      <c r="S23" s="16"/>
      <c r="T23" s="21"/>
      <c r="U23" s="16"/>
      <c r="V23" s="16"/>
      <c r="W23" s="21"/>
      <c r="X23" s="16"/>
    </row>
    <row r="24" spans="2:24" ht="14.25">
      <c r="B24" s="8" t="s">
        <v>53</v>
      </c>
      <c r="C24" s="15" t="s">
        <v>153</v>
      </c>
      <c r="D24" s="16">
        <v>1280</v>
      </c>
      <c r="E24" s="16">
        <f>IF((SUM(D24)-SUM(F24))=0,"--",SUM(D24)-SUM(F24))</f>
        <v>1280</v>
      </c>
      <c r="F24" s="18">
        <v>0</v>
      </c>
      <c r="G24" s="18">
        <v>3184.18</v>
      </c>
      <c r="H24" s="21">
        <f t="shared" si="0"/>
        <v>3184.18</v>
      </c>
      <c r="I24" s="16">
        <v>0</v>
      </c>
      <c r="J24" s="16">
        <v>1053</v>
      </c>
      <c r="K24" s="21">
        <f t="shared" si="1"/>
        <v>1053</v>
      </c>
      <c r="L24" s="16">
        <v>0</v>
      </c>
      <c r="M24" s="16">
        <v>2471</v>
      </c>
      <c r="N24" s="21">
        <f t="shared" si="2"/>
        <v>2471</v>
      </c>
      <c r="O24" s="16">
        <v>0</v>
      </c>
      <c r="P24" s="21">
        <f>G24+M24</f>
        <v>5655.18</v>
      </c>
      <c r="Q24" s="21">
        <f>H24+N24</f>
        <v>5655.18</v>
      </c>
      <c r="R24" s="21">
        <f>I24+O24</f>
        <v>0</v>
      </c>
      <c r="S24" s="16">
        <v>10251</v>
      </c>
      <c r="T24" s="21">
        <f>S24-U24</f>
        <v>10251</v>
      </c>
      <c r="U24" s="16">
        <v>0</v>
      </c>
      <c r="V24" s="16">
        <v>1800</v>
      </c>
      <c r="W24" s="21">
        <f>V24-X24</f>
        <v>1800</v>
      </c>
      <c r="X24" s="16">
        <v>0</v>
      </c>
    </row>
    <row r="25" spans="3:24" ht="14.25">
      <c r="C25" s="7"/>
      <c r="D25" s="16"/>
      <c r="E25" s="16"/>
      <c r="F25" s="16"/>
      <c r="G25" s="21"/>
      <c r="H25" s="21"/>
      <c r="I25" s="16"/>
      <c r="J25" s="16"/>
      <c r="K25" s="21"/>
      <c r="L25" s="16"/>
      <c r="M25" s="16"/>
      <c r="N25" s="21"/>
      <c r="O25" s="16"/>
      <c r="P25" s="21"/>
      <c r="Q25" s="21"/>
      <c r="R25" s="21"/>
      <c r="S25" s="16"/>
      <c r="T25" s="21"/>
      <c r="U25" s="16"/>
      <c r="V25" s="16"/>
      <c r="W25" s="21"/>
      <c r="X25" s="16"/>
    </row>
    <row r="26" spans="2:24" ht="14.25">
      <c r="B26" s="8" t="s">
        <v>54</v>
      </c>
      <c r="C26" s="15" t="s">
        <v>153</v>
      </c>
      <c r="D26" s="16">
        <v>0</v>
      </c>
      <c r="E26" s="16">
        <v>0</v>
      </c>
      <c r="F26" s="18">
        <v>0</v>
      </c>
      <c r="G26" s="18">
        <v>0</v>
      </c>
      <c r="H26" s="21">
        <f t="shared" si="0"/>
        <v>0</v>
      </c>
      <c r="I26" s="16">
        <v>0</v>
      </c>
      <c r="J26" s="16">
        <v>0</v>
      </c>
      <c r="K26" s="21">
        <f t="shared" si="1"/>
        <v>0</v>
      </c>
      <c r="L26" s="16">
        <v>0</v>
      </c>
      <c r="M26" s="16">
        <v>0</v>
      </c>
      <c r="N26" s="21">
        <f t="shared" si="2"/>
        <v>0</v>
      </c>
      <c r="O26" s="16">
        <v>0</v>
      </c>
      <c r="P26" s="21">
        <f>G26+M26</f>
        <v>0</v>
      </c>
      <c r="Q26" s="21">
        <f>H26+N26</f>
        <v>0</v>
      </c>
      <c r="R26" s="21">
        <f>I26+O26</f>
        <v>0</v>
      </c>
      <c r="S26" s="16">
        <v>0</v>
      </c>
      <c r="T26" s="21">
        <f>S26-U26</f>
        <v>0</v>
      </c>
      <c r="U26" s="16">
        <v>0</v>
      </c>
      <c r="V26" s="16">
        <v>0</v>
      </c>
      <c r="W26" s="21">
        <f>V26-X26</f>
        <v>0</v>
      </c>
      <c r="X26" s="16">
        <v>0</v>
      </c>
    </row>
    <row r="27" spans="3:24" ht="14.25">
      <c r="C27" s="7"/>
      <c r="D27" s="16"/>
      <c r="E27" s="16"/>
      <c r="F27" s="16"/>
      <c r="G27" s="21"/>
      <c r="H27" s="21"/>
      <c r="I27" s="16"/>
      <c r="J27" s="16"/>
      <c r="K27" s="21"/>
      <c r="L27" s="16"/>
      <c r="M27" s="16"/>
      <c r="N27" s="21"/>
      <c r="O27" s="16"/>
      <c r="P27" s="21"/>
      <c r="Q27" s="21"/>
      <c r="R27" s="21"/>
      <c r="S27" s="16"/>
      <c r="T27" s="21"/>
      <c r="U27" s="16"/>
      <c r="V27" s="16"/>
      <c r="W27" s="21"/>
      <c r="X27" s="16"/>
    </row>
    <row r="28" spans="2:24" ht="14.25">
      <c r="B28" s="8" t="s">
        <v>55</v>
      </c>
      <c r="C28" s="15" t="s">
        <v>153</v>
      </c>
      <c r="D28" s="16">
        <v>0</v>
      </c>
      <c r="E28" s="16">
        <v>0</v>
      </c>
      <c r="F28" s="18">
        <v>0</v>
      </c>
      <c r="G28" s="21">
        <v>0</v>
      </c>
      <c r="H28" s="21">
        <f t="shared" si="0"/>
        <v>0</v>
      </c>
      <c r="I28" s="16">
        <v>0</v>
      </c>
      <c r="J28" s="16">
        <v>0</v>
      </c>
      <c r="K28" s="21">
        <f t="shared" si="1"/>
        <v>0</v>
      </c>
      <c r="L28" s="16">
        <v>0</v>
      </c>
      <c r="M28" s="16">
        <v>0</v>
      </c>
      <c r="N28" s="21">
        <f t="shared" si="2"/>
        <v>0</v>
      </c>
      <c r="O28" s="16">
        <v>0</v>
      </c>
      <c r="P28" s="21">
        <f>G28+M28</f>
        <v>0</v>
      </c>
      <c r="Q28" s="21">
        <f>H28+N28</f>
        <v>0</v>
      </c>
      <c r="R28" s="21">
        <f>I28+O28</f>
        <v>0</v>
      </c>
      <c r="S28" s="16">
        <v>0</v>
      </c>
      <c r="T28" s="21">
        <f>S28-U28</f>
        <v>0</v>
      </c>
      <c r="U28" s="16">
        <v>0</v>
      </c>
      <c r="V28" s="16">
        <v>0</v>
      </c>
      <c r="W28" s="21">
        <f>V28-X28</f>
        <v>0</v>
      </c>
      <c r="X28" s="16">
        <v>0</v>
      </c>
    </row>
    <row r="29" spans="4:24" ht="14.25">
      <c r="D29" s="16"/>
      <c r="E29" s="16"/>
      <c r="F29" s="16"/>
      <c r="G29" s="21"/>
      <c r="H29" s="21"/>
      <c r="I29" s="16"/>
      <c r="J29" s="16"/>
      <c r="K29" s="21"/>
      <c r="L29" s="16"/>
      <c r="M29" s="16"/>
      <c r="N29" s="21"/>
      <c r="O29" s="16"/>
      <c r="P29" s="21"/>
      <c r="Q29" s="21"/>
      <c r="R29" s="21"/>
      <c r="S29" s="16"/>
      <c r="T29" s="21"/>
      <c r="U29" s="16"/>
      <c r="V29" s="16"/>
      <c r="W29" s="21"/>
      <c r="X29" s="16"/>
    </row>
    <row r="30" spans="2:24" ht="14.25">
      <c r="B30" s="8" t="s">
        <v>56</v>
      </c>
      <c r="C30" s="15" t="s">
        <v>153</v>
      </c>
      <c r="D30" s="16">
        <v>3000</v>
      </c>
      <c r="E30" s="16">
        <f>IF((SUM(D30)-SUM(F30))=0,"--",SUM(D30)-SUM(F30))</f>
        <v>3000</v>
      </c>
      <c r="F30" s="18">
        <v>0</v>
      </c>
      <c r="G30" s="18">
        <v>3173.09</v>
      </c>
      <c r="H30" s="21">
        <f t="shared" si="0"/>
        <v>3173.09</v>
      </c>
      <c r="I30" s="16">
        <v>0</v>
      </c>
      <c r="J30" s="16">
        <v>945</v>
      </c>
      <c r="K30" s="21">
        <f t="shared" si="1"/>
        <v>945</v>
      </c>
      <c r="L30" s="16">
        <v>0</v>
      </c>
      <c r="M30" s="16">
        <v>795</v>
      </c>
      <c r="N30" s="21">
        <f t="shared" si="2"/>
        <v>795</v>
      </c>
      <c r="O30" s="16">
        <v>0</v>
      </c>
      <c r="P30" s="21">
        <f>G30+M30</f>
        <v>3968.09</v>
      </c>
      <c r="Q30" s="21">
        <f>H30+N30</f>
        <v>3968.09</v>
      </c>
      <c r="R30" s="21">
        <f>I30+O30</f>
        <v>0</v>
      </c>
      <c r="S30" s="16">
        <v>12681</v>
      </c>
      <c r="T30" s="21">
        <f>S30-U30</f>
        <v>12681</v>
      </c>
      <c r="U30" s="16">
        <v>0</v>
      </c>
      <c r="V30" s="16">
        <v>1367</v>
      </c>
      <c r="W30" s="21">
        <f>V30-X30</f>
        <v>1367</v>
      </c>
      <c r="X30" s="16">
        <v>0</v>
      </c>
    </row>
    <row r="31" spans="4:24" ht="14.25">
      <c r="D31" s="16"/>
      <c r="E31" s="16"/>
      <c r="F31" s="16"/>
      <c r="G31" s="21"/>
      <c r="H31" s="21"/>
      <c r="I31" s="16"/>
      <c r="J31" s="16"/>
      <c r="K31" s="21"/>
      <c r="L31" s="16"/>
      <c r="M31" s="16"/>
      <c r="N31" s="21"/>
      <c r="O31" s="16"/>
      <c r="P31" s="21"/>
      <c r="Q31" s="21"/>
      <c r="R31" s="21"/>
      <c r="S31" s="16"/>
      <c r="T31" s="21"/>
      <c r="U31" s="16"/>
      <c r="V31" s="16"/>
      <c r="W31" s="21"/>
      <c r="X31" s="16"/>
    </row>
    <row r="32" spans="2:24" ht="14.25">
      <c r="B32" s="8" t="s">
        <v>57</v>
      </c>
      <c r="C32" s="15" t="s">
        <v>153</v>
      </c>
      <c r="D32" s="16">
        <v>0</v>
      </c>
      <c r="E32" s="16">
        <v>0</v>
      </c>
      <c r="F32" s="18">
        <v>0</v>
      </c>
      <c r="G32" s="21">
        <v>0</v>
      </c>
      <c r="H32" s="21">
        <v>0</v>
      </c>
      <c r="I32" s="16">
        <v>0</v>
      </c>
      <c r="J32" s="16">
        <v>0</v>
      </c>
      <c r="K32" s="21">
        <f t="shared" si="1"/>
        <v>0</v>
      </c>
      <c r="L32" s="16">
        <v>0</v>
      </c>
      <c r="M32" s="16">
        <v>0</v>
      </c>
      <c r="N32" s="21">
        <f t="shared" si="2"/>
        <v>0</v>
      </c>
      <c r="O32" s="16">
        <v>0</v>
      </c>
      <c r="P32" s="21">
        <f>G32+M32</f>
        <v>0</v>
      </c>
      <c r="Q32" s="21">
        <f>H32+N32</f>
        <v>0</v>
      </c>
      <c r="R32" s="21">
        <f>I32+O32</f>
        <v>0</v>
      </c>
      <c r="S32" s="16">
        <v>0</v>
      </c>
      <c r="T32" s="21">
        <f>S32-U32</f>
        <v>0</v>
      </c>
      <c r="U32" s="16">
        <v>0</v>
      </c>
      <c r="V32" s="16">
        <v>0</v>
      </c>
      <c r="W32" s="21">
        <f>V32-X32</f>
        <v>0</v>
      </c>
      <c r="X32" s="16">
        <v>0</v>
      </c>
    </row>
    <row r="33" spans="4:24" ht="14.25">
      <c r="D33" s="16"/>
      <c r="E33" s="16"/>
      <c r="F33" s="16"/>
      <c r="G33" s="21"/>
      <c r="H33" s="21"/>
      <c r="I33" s="16"/>
      <c r="J33" s="16"/>
      <c r="K33" s="21"/>
      <c r="L33" s="16"/>
      <c r="M33" s="16"/>
      <c r="N33" s="21"/>
      <c r="O33" s="16"/>
      <c r="P33" s="21"/>
      <c r="Q33" s="21"/>
      <c r="R33" s="21"/>
      <c r="S33" s="16"/>
      <c r="T33" s="21"/>
      <c r="U33" s="16"/>
      <c r="V33" s="16"/>
      <c r="W33" s="21"/>
      <c r="X33" s="16"/>
    </row>
    <row r="34" spans="2:24" ht="14.25">
      <c r="B34" s="8" t="s">
        <v>58</v>
      </c>
      <c r="C34" s="15" t="s">
        <v>153</v>
      </c>
      <c r="D34" s="16">
        <v>4800</v>
      </c>
      <c r="E34" s="16">
        <f>IF((SUM(D34)-SUM(F34))=0,"--",SUM(D34)-SUM(F34))</f>
        <v>4700</v>
      </c>
      <c r="F34" s="16">
        <v>100</v>
      </c>
      <c r="G34" s="21">
        <v>5620.56</v>
      </c>
      <c r="H34" s="21">
        <f t="shared" si="0"/>
        <v>5620.56</v>
      </c>
      <c r="I34" s="16">
        <v>0</v>
      </c>
      <c r="J34" s="16">
        <v>1845</v>
      </c>
      <c r="K34" s="21">
        <f t="shared" si="1"/>
        <v>1845</v>
      </c>
      <c r="L34" s="16">
        <v>0</v>
      </c>
      <c r="M34" s="16">
        <v>1845</v>
      </c>
      <c r="N34" s="21">
        <f t="shared" si="2"/>
        <v>1845</v>
      </c>
      <c r="O34" s="16">
        <v>0</v>
      </c>
      <c r="P34" s="21">
        <f>G34+M34</f>
        <v>7465.56</v>
      </c>
      <c r="Q34" s="21">
        <f>H34+N34</f>
        <v>7465.56</v>
      </c>
      <c r="R34" s="21">
        <f>I34+O34</f>
        <v>0</v>
      </c>
      <c r="S34" s="16">
        <v>28077</v>
      </c>
      <c r="T34" s="21">
        <f>S34-U34</f>
        <v>28077</v>
      </c>
      <c r="U34" s="16">
        <v>0</v>
      </c>
      <c r="V34" s="16">
        <v>4100</v>
      </c>
      <c r="W34" s="21">
        <f>V34-X34</f>
        <v>4100</v>
      </c>
      <c r="X34" s="16">
        <v>0</v>
      </c>
    </row>
    <row r="35" spans="4:24" ht="14.25">
      <c r="D35" s="16"/>
      <c r="E35" s="16"/>
      <c r="F35" s="16"/>
      <c r="G35" s="21"/>
      <c r="H35" s="21"/>
      <c r="I35" s="16"/>
      <c r="J35" s="16"/>
      <c r="K35" s="21"/>
      <c r="L35" s="16"/>
      <c r="M35" s="16"/>
      <c r="N35" s="21"/>
      <c r="O35" s="16"/>
      <c r="P35" s="21"/>
      <c r="Q35" s="21"/>
      <c r="R35" s="21"/>
      <c r="S35" s="16"/>
      <c r="T35" s="21"/>
      <c r="U35" s="16"/>
      <c r="V35" s="16"/>
      <c r="W35" s="21"/>
      <c r="X35" s="16"/>
    </row>
    <row r="36" spans="2:24" ht="14.25">
      <c r="B36" s="8" t="s">
        <v>59</v>
      </c>
      <c r="C36" s="15"/>
      <c r="D36" s="16"/>
      <c r="E36" s="16"/>
      <c r="F36" s="16"/>
      <c r="G36" s="21"/>
      <c r="H36" s="21"/>
      <c r="I36" s="16"/>
      <c r="J36" s="16"/>
      <c r="K36" s="21"/>
      <c r="L36" s="16"/>
      <c r="M36" s="16"/>
      <c r="N36" s="21"/>
      <c r="O36" s="16"/>
      <c r="P36" s="21"/>
      <c r="Q36" s="21"/>
      <c r="R36" s="21"/>
      <c r="S36" s="16"/>
      <c r="T36" s="21"/>
      <c r="U36" s="16"/>
      <c r="V36" s="16"/>
      <c r="W36" s="21"/>
      <c r="X36" s="16"/>
    </row>
    <row r="37" spans="2:24" ht="14.25">
      <c r="B37" s="8" t="s">
        <v>60</v>
      </c>
      <c r="C37" s="15" t="s">
        <v>153</v>
      </c>
      <c r="D37" s="16">
        <v>360</v>
      </c>
      <c r="E37" s="16">
        <f>IF((SUM(D37)-SUM(F37))=0,"--",SUM(D37)-SUM(F37))</f>
        <v>360</v>
      </c>
      <c r="F37" s="18">
        <v>0</v>
      </c>
      <c r="G37" s="18">
        <v>687.28</v>
      </c>
      <c r="H37" s="21">
        <f t="shared" si="0"/>
        <v>687.28</v>
      </c>
      <c r="I37" s="16">
        <v>0</v>
      </c>
      <c r="J37" s="16">
        <v>325</v>
      </c>
      <c r="K37" s="21">
        <f t="shared" si="1"/>
        <v>325</v>
      </c>
      <c r="L37" s="16">
        <v>0</v>
      </c>
      <c r="M37" s="16">
        <v>755</v>
      </c>
      <c r="N37" s="21">
        <f t="shared" si="2"/>
        <v>755</v>
      </c>
      <c r="O37" s="16">
        <v>0</v>
      </c>
      <c r="P37" s="21">
        <f aca="true" t="shared" si="3" ref="P37:R38">G37+M37</f>
        <v>1442.28</v>
      </c>
      <c r="Q37" s="21">
        <f t="shared" si="3"/>
        <v>1442.28</v>
      </c>
      <c r="R37" s="21">
        <f t="shared" si="3"/>
        <v>0</v>
      </c>
      <c r="S37" s="16">
        <v>3434</v>
      </c>
      <c r="T37" s="21">
        <f>S37-U37</f>
        <v>3434</v>
      </c>
      <c r="U37" s="16">
        <v>0</v>
      </c>
      <c r="V37" s="16">
        <v>646</v>
      </c>
      <c r="W37" s="21">
        <f>V37-X37</f>
        <v>646</v>
      </c>
      <c r="X37" s="16">
        <v>0</v>
      </c>
    </row>
    <row r="38" spans="2:24" ht="14.25">
      <c r="B38" s="8" t="s">
        <v>61</v>
      </c>
      <c r="C38" s="15" t="s">
        <v>153</v>
      </c>
      <c r="D38" s="16">
        <v>0</v>
      </c>
      <c r="E38" s="16">
        <v>0</v>
      </c>
      <c r="F38" s="18">
        <v>0</v>
      </c>
      <c r="G38" s="21">
        <v>0</v>
      </c>
      <c r="H38" s="21">
        <f t="shared" si="0"/>
        <v>0</v>
      </c>
      <c r="I38" s="16">
        <v>0</v>
      </c>
      <c r="J38" s="16">
        <v>0</v>
      </c>
      <c r="K38" s="21">
        <f t="shared" si="1"/>
        <v>0</v>
      </c>
      <c r="L38" s="16">
        <v>0</v>
      </c>
      <c r="M38" s="16">
        <v>0</v>
      </c>
      <c r="N38" s="21">
        <f t="shared" si="2"/>
        <v>0</v>
      </c>
      <c r="O38" s="16">
        <v>0</v>
      </c>
      <c r="P38" s="21">
        <f t="shared" si="3"/>
        <v>0</v>
      </c>
      <c r="Q38" s="21">
        <f t="shared" si="3"/>
        <v>0</v>
      </c>
      <c r="R38" s="21">
        <f t="shared" si="3"/>
        <v>0</v>
      </c>
      <c r="S38" s="16">
        <v>0</v>
      </c>
      <c r="T38" s="21">
        <f>S38-U38</f>
        <v>0</v>
      </c>
      <c r="U38" s="16">
        <v>0</v>
      </c>
      <c r="V38" s="16">
        <v>0</v>
      </c>
      <c r="W38" s="21">
        <f>V38-X38</f>
        <v>0</v>
      </c>
      <c r="X38" s="16">
        <v>0</v>
      </c>
    </row>
    <row r="39" spans="4:24" ht="14.2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1"/>
      <c r="Q39" s="21"/>
      <c r="R39" s="21"/>
      <c r="S39" s="16"/>
      <c r="T39" s="21"/>
      <c r="U39" s="16"/>
      <c r="V39" s="16"/>
      <c r="W39" s="21"/>
      <c r="X39" s="16"/>
    </row>
    <row r="40" spans="2:24" ht="15">
      <c r="B40" s="9" t="s">
        <v>62</v>
      </c>
      <c r="D40" s="19">
        <f>IF((SUBTOTAL(9,D14:D38))=0,"--",SUBTOTAL(9,D14:D38))</f>
        <v>19080</v>
      </c>
      <c r="E40" s="19">
        <f aca="true" t="shared" si="4" ref="E40:X40">IF((SUBTOTAL(9,E14:E38))=0,"--",SUBTOTAL(9,E14:E38))</f>
        <v>18680</v>
      </c>
      <c r="F40" s="19">
        <f t="shared" si="4"/>
        <v>400</v>
      </c>
      <c r="G40" s="19">
        <f t="shared" si="4"/>
        <v>22759.71</v>
      </c>
      <c r="H40" s="19">
        <f t="shared" si="4"/>
        <v>21989.71</v>
      </c>
      <c r="I40" s="19">
        <v>0</v>
      </c>
      <c r="J40" s="19">
        <f t="shared" si="4"/>
        <v>7272</v>
      </c>
      <c r="K40" s="19">
        <f t="shared" si="4"/>
        <v>7127</v>
      </c>
      <c r="L40" s="19">
        <v>0</v>
      </c>
      <c r="M40" s="19">
        <f t="shared" si="4"/>
        <v>8870</v>
      </c>
      <c r="N40" s="19">
        <f t="shared" si="4"/>
        <v>8807</v>
      </c>
      <c r="O40" s="19">
        <v>0</v>
      </c>
      <c r="P40" s="19">
        <f t="shared" si="4"/>
        <v>31629.71</v>
      </c>
      <c r="Q40" s="19">
        <f t="shared" si="4"/>
        <v>30796.71</v>
      </c>
      <c r="R40" s="19">
        <v>0</v>
      </c>
      <c r="S40" s="19">
        <f t="shared" si="4"/>
        <v>94391.67</v>
      </c>
      <c r="T40" s="19">
        <f t="shared" si="4"/>
        <v>85039.32</v>
      </c>
      <c r="U40" s="19">
        <f t="shared" si="4"/>
        <v>9352.35</v>
      </c>
      <c r="V40" s="19">
        <f t="shared" si="4"/>
        <v>15776.7</v>
      </c>
      <c r="W40" s="19">
        <f t="shared" si="4"/>
        <v>13548.6</v>
      </c>
      <c r="X40" s="19">
        <f t="shared" si="4"/>
        <v>2228.1</v>
      </c>
    </row>
    <row r="41" spans="4:24" ht="14.2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1"/>
      <c r="Q41" s="21"/>
      <c r="R41" s="21"/>
      <c r="S41" s="16"/>
      <c r="T41" s="21"/>
      <c r="U41" s="16"/>
      <c r="V41" s="16"/>
      <c r="W41" s="21"/>
      <c r="X41" s="16"/>
    </row>
    <row r="42" spans="2:24" ht="15">
      <c r="B42" s="6" t="s">
        <v>63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/>
      <c r="R42" s="21"/>
      <c r="S42" s="16"/>
      <c r="T42" s="21"/>
      <c r="U42" s="16"/>
      <c r="V42" s="16"/>
      <c r="W42" s="21"/>
      <c r="X42" s="16"/>
    </row>
    <row r="43" spans="2:24" ht="14.25">
      <c r="B43" s="8" t="s">
        <v>45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1"/>
      <c r="Q43" s="21"/>
      <c r="R43" s="21"/>
      <c r="S43" s="16"/>
      <c r="T43" s="21"/>
      <c r="U43" s="16"/>
      <c r="V43" s="16"/>
      <c r="W43" s="21"/>
      <c r="X43" s="16"/>
    </row>
    <row r="44" spans="2:24" ht="28.5">
      <c r="B44" s="8" t="s">
        <v>64</v>
      </c>
      <c r="C44" s="15" t="s">
        <v>153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1"/>
      <c r="Q44" s="21"/>
      <c r="R44" s="21"/>
      <c r="S44" s="16"/>
      <c r="T44" s="21"/>
      <c r="U44" s="16"/>
      <c r="V44" s="16"/>
      <c r="W44" s="21"/>
      <c r="X44" s="16"/>
    </row>
    <row r="45" spans="2:24" ht="14.25">
      <c r="B45" s="8" t="s">
        <v>144</v>
      </c>
      <c r="D45" s="16" t="s">
        <v>50</v>
      </c>
      <c r="E45" s="16" t="str">
        <f>IF((SUM(D45)-SUM(F45))=0,"--",SUM(D45)-SUM(F45))</f>
        <v>--</v>
      </c>
      <c r="F45" s="18" t="s">
        <v>48</v>
      </c>
      <c r="G45" s="21">
        <v>0</v>
      </c>
      <c r="H45" s="16">
        <f>G45-I45</f>
        <v>0</v>
      </c>
      <c r="I45" s="16">
        <v>0</v>
      </c>
      <c r="J45" s="16">
        <v>20</v>
      </c>
      <c r="K45" s="21">
        <f>J45-L45</f>
        <v>20</v>
      </c>
      <c r="L45" s="16">
        <v>0</v>
      </c>
      <c r="M45" s="16">
        <f>IF((SUM(I45)+SUM(J45)+SUM(L45))&lt;&gt;0,(SUM(I45)+SUM(J45)+SUM(L45)),"--")</f>
        <v>20</v>
      </c>
      <c r="N45" s="16">
        <f>M45-O45</f>
        <v>20</v>
      </c>
      <c r="O45" s="16">
        <v>0</v>
      </c>
      <c r="P45" s="21">
        <f>G45+M45</f>
        <v>20</v>
      </c>
      <c r="Q45" s="21">
        <f>H45+N45</f>
        <v>20</v>
      </c>
      <c r="R45" s="21">
        <f>I45+O45</f>
        <v>0</v>
      </c>
      <c r="S45" s="16">
        <v>300</v>
      </c>
      <c r="T45" s="21">
        <f>S45-U45</f>
        <v>300</v>
      </c>
      <c r="U45" s="16">
        <v>0</v>
      </c>
      <c r="V45" s="16">
        <v>70</v>
      </c>
      <c r="W45" s="21">
        <f>V45-X45</f>
        <v>70</v>
      </c>
      <c r="X45" s="16">
        <v>0</v>
      </c>
    </row>
    <row r="46" spans="4:24" ht="14.25">
      <c r="D46" s="16"/>
      <c r="E46" s="16"/>
      <c r="F46" s="16"/>
      <c r="G46" s="21"/>
      <c r="H46" s="16"/>
      <c r="I46" s="16"/>
      <c r="J46" s="16"/>
      <c r="K46" s="21"/>
      <c r="L46" s="16"/>
      <c r="M46" s="16"/>
      <c r="N46" s="16"/>
      <c r="O46" s="16"/>
      <c r="P46" s="21"/>
      <c r="Q46" s="21"/>
      <c r="R46" s="21"/>
      <c r="S46" s="16"/>
      <c r="T46" s="21"/>
      <c r="U46" s="16"/>
      <c r="V46" s="16"/>
      <c r="W46" s="21"/>
      <c r="X46" s="16"/>
    </row>
    <row r="47" spans="2:24" ht="14.25">
      <c r="B47" s="8" t="s">
        <v>65</v>
      </c>
      <c r="D47" s="16"/>
      <c r="E47" s="16"/>
      <c r="F47" s="16"/>
      <c r="G47" s="21"/>
      <c r="H47" s="16"/>
      <c r="I47" s="16"/>
      <c r="J47" s="16"/>
      <c r="K47" s="21"/>
      <c r="L47" s="16"/>
      <c r="M47" s="16"/>
      <c r="N47" s="16"/>
      <c r="O47" s="16"/>
      <c r="P47" s="21"/>
      <c r="Q47" s="21"/>
      <c r="R47" s="21"/>
      <c r="S47" s="16"/>
      <c r="T47" s="21"/>
      <c r="U47" s="16"/>
      <c r="V47" s="16"/>
      <c r="W47" s="21"/>
      <c r="X47" s="16"/>
    </row>
    <row r="48" spans="2:24" ht="28.5">
      <c r="B48" s="8" t="s">
        <v>149</v>
      </c>
      <c r="C48" s="15" t="s">
        <v>153</v>
      </c>
      <c r="D48" s="16" t="s">
        <v>50</v>
      </c>
      <c r="E48" s="16" t="str">
        <f>IF((SUM(D48)-SUM(F48))=0,"--",SUM(D48)-SUM(F48))</f>
        <v>--</v>
      </c>
      <c r="F48" s="18" t="s">
        <v>48</v>
      </c>
      <c r="G48" s="21">
        <v>28</v>
      </c>
      <c r="H48" s="16">
        <f>G48-I48</f>
        <v>28</v>
      </c>
      <c r="I48" s="16">
        <v>0</v>
      </c>
      <c r="J48" s="16">
        <v>50</v>
      </c>
      <c r="K48" s="21">
        <f>J48-L48</f>
        <v>50</v>
      </c>
      <c r="L48" s="16">
        <v>0</v>
      </c>
      <c r="M48" s="16">
        <f>IF((SUM(I48)+SUM(J48)+SUM(L48))&lt;&gt;0,(SUM(I48)+SUM(J48)+SUM(L48)),"--")</f>
        <v>50</v>
      </c>
      <c r="N48" s="16">
        <f>M48-O48</f>
        <v>50</v>
      </c>
      <c r="O48" s="16">
        <v>0</v>
      </c>
      <c r="P48" s="21">
        <f aca="true" t="shared" si="5" ref="P48:R49">G48+M48</f>
        <v>78</v>
      </c>
      <c r="Q48" s="21">
        <f t="shared" si="5"/>
        <v>78</v>
      </c>
      <c r="R48" s="21">
        <f t="shared" si="5"/>
        <v>0</v>
      </c>
      <c r="S48" s="16">
        <v>650</v>
      </c>
      <c r="T48" s="21">
        <f>S48-U48</f>
        <v>650</v>
      </c>
      <c r="U48" s="16">
        <v>0</v>
      </c>
      <c r="V48" s="16">
        <v>170</v>
      </c>
      <c r="W48" s="21">
        <f>V48-X48</f>
        <v>170</v>
      </c>
      <c r="X48" s="16">
        <v>0</v>
      </c>
    </row>
    <row r="49" spans="2:24" ht="14.25">
      <c r="B49" s="8" t="s">
        <v>145</v>
      </c>
      <c r="C49" s="15" t="s">
        <v>153</v>
      </c>
      <c r="D49" s="16" t="s">
        <v>50</v>
      </c>
      <c r="E49" s="16" t="str">
        <f>IF((SUM(D49)-SUM(F49))=0,"--",SUM(D49)-SUM(F49))</f>
        <v>--</v>
      </c>
      <c r="F49" s="18" t="s">
        <v>48</v>
      </c>
      <c r="G49" s="21">
        <v>0</v>
      </c>
      <c r="H49" s="16">
        <f>G49-I49</f>
        <v>0</v>
      </c>
      <c r="I49" s="16">
        <v>0</v>
      </c>
      <c r="J49" s="16">
        <v>10</v>
      </c>
      <c r="K49" s="21">
        <f>J49-L49</f>
        <v>10</v>
      </c>
      <c r="L49" s="16">
        <v>0</v>
      </c>
      <c r="M49" s="16">
        <f>IF((SUM(I49)+SUM(J49)+SUM(L49))&lt;&gt;0,(SUM(I49)+SUM(J49)+SUM(L49)),"--")</f>
        <v>10</v>
      </c>
      <c r="N49" s="16">
        <f>M49-O49</f>
        <v>10</v>
      </c>
      <c r="O49" s="16">
        <v>0</v>
      </c>
      <c r="P49" s="21">
        <f t="shared" si="5"/>
        <v>10</v>
      </c>
      <c r="Q49" s="21">
        <f t="shared" si="5"/>
        <v>10</v>
      </c>
      <c r="R49" s="21">
        <f t="shared" si="5"/>
        <v>0</v>
      </c>
      <c r="S49" s="16">
        <v>50</v>
      </c>
      <c r="T49" s="21">
        <f>S49-U49</f>
        <v>50</v>
      </c>
      <c r="U49" s="16">
        <v>0</v>
      </c>
      <c r="V49" s="16">
        <v>10</v>
      </c>
      <c r="W49" s="21">
        <f>V49-X49</f>
        <v>10</v>
      </c>
      <c r="X49" s="16">
        <v>0</v>
      </c>
    </row>
    <row r="50" spans="4:24" ht="14.2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1"/>
      <c r="Q50" s="21"/>
      <c r="R50" s="21"/>
      <c r="S50" s="16"/>
      <c r="T50" s="21"/>
      <c r="U50" s="16"/>
      <c r="V50" s="16"/>
      <c r="W50" s="21"/>
      <c r="X50" s="16"/>
    </row>
    <row r="51" spans="2:24" ht="15">
      <c r="B51" s="10" t="s">
        <v>66</v>
      </c>
      <c r="D51" s="19" t="str">
        <f>IF(SUM(D48:D49)=0,"--",SUBTOTAL(9,D48:D49))</f>
        <v>--</v>
      </c>
      <c r="E51" s="19" t="str">
        <f>IF(SUM(E48:E49)=0,"--",SUBTOTAL(9,E48:E49))</f>
        <v>--</v>
      </c>
      <c r="F51" s="19" t="str">
        <f>IF(SUM(F48:F49)=0,"--",SUBTOTAL(9,F48:F49))</f>
        <v>--</v>
      </c>
      <c r="G51" s="19">
        <f>IF(SUM(G48:G49)=0,"--",SUBTOTAL(9,G48:G49))</f>
        <v>28</v>
      </c>
      <c r="H51" s="19">
        <f aca="true" t="shared" si="6" ref="H51:X51">IF(SUM(H48:H49)=0,"--",SUBTOTAL(9,H48:H49))</f>
        <v>28</v>
      </c>
      <c r="I51" s="19" t="str">
        <f t="shared" si="6"/>
        <v>--</v>
      </c>
      <c r="J51" s="19">
        <f t="shared" si="6"/>
        <v>60</v>
      </c>
      <c r="K51" s="19">
        <f t="shared" si="6"/>
        <v>60</v>
      </c>
      <c r="L51" s="19" t="str">
        <f t="shared" si="6"/>
        <v>--</v>
      </c>
      <c r="M51" s="19">
        <f t="shared" si="6"/>
        <v>60</v>
      </c>
      <c r="N51" s="19">
        <f t="shared" si="6"/>
        <v>60</v>
      </c>
      <c r="O51" s="19" t="str">
        <f t="shared" si="6"/>
        <v>--</v>
      </c>
      <c r="P51" s="19">
        <f t="shared" si="6"/>
        <v>88</v>
      </c>
      <c r="Q51" s="19">
        <f t="shared" si="6"/>
        <v>88</v>
      </c>
      <c r="R51" s="19" t="str">
        <f t="shared" si="6"/>
        <v>--</v>
      </c>
      <c r="S51" s="19">
        <f t="shared" si="6"/>
        <v>700</v>
      </c>
      <c r="T51" s="19">
        <f t="shared" si="6"/>
        <v>700</v>
      </c>
      <c r="U51" s="19" t="str">
        <f t="shared" si="6"/>
        <v>--</v>
      </c>
      <c r="V51" s="19">
        <f t="shared" si="6"/>
        <v>180</v>
      </c>
      <c r="W51" s="19">
        <f t="shared" si="6"/>
        <v>180</v>
      </c>
      <c r="X51" s="19" t="str">
        <f t="shared" si="6"/>
        <v>--</v>
      </c>
    </row>
    <row r="52" spans="2:24" ht="15">
      <c r="B52" s="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1"/>
      <c r="Q52" s="21"/>
      <c r="R52" s="21"/>
      <c r="S52" s="16"/>
      <c r="T52" s="21"/>
      <c r="U52" s="16"/>
      <c r="V52" s="16"/>
      <c r="W52" s="21"/>
      <c r="X52" s="16"/>
    </row>
    <row r="53" spans="2:24" ht="14.25">
      <c r="B53" s="8" t="s">
        <v>67</v>
      </c>
      <c r="C53" s="15" t="s">
        <v>154</v>
      </c>
      <c r="D53" s="16">
        <v>112</v>
      </c>
      <c r="E53" s="16">
        <f>IF((SUM(D53)-SUM(F53))=0,"--",SUM(D53)-SUM(F53))</f>
        <v>112</v>
      </c>
      <c r="F53" s="18" t="s">
        <v>48</v>
      </c>
      <c r="G53" s="21">
        <v>159.9</v>
      </c>
      <c r="H53" s="16">
        <f>G53-I53</f>
        <v>159.9</v>
      </c>
      <c r="I53" s="16">
        <v>0</v>
      </c>
      <c r="J53" s="16">
        <v>53</v>
      </c>
      <c r="K53" s="21">
        <f>J53-L53</f>
        <v>53</v>
      </c>
      <c r="L53" s="16">
        <v>0</v>
      </c>
      <c r="M53" s="16">
        <v>46.75</v>
      </c>
      <c r="N53" s="16">
        <f>M53-O53</f>
        <v>46.75</v>
      </c>
      <c r="O53" s="16">
        <v>0</v>
      </c>
      <c r="P53" s="21">
        <f>G53+M53</f>
        <v>206.65</v>
      </c>
      <c r="Q53" s="21">
        <f>H53+N53</f>
        <v>206.65</v>
      </c>
      <c r="R53" s="21">
        <f>I53+O53</f>
        <v>0</v>
      </c>
      <c r="S53" s="16">
        <v>375</v>
      </c>
      <c r="T53" s="21">
        <f>S53-U53</f>
        <v>350</v>
      </c>
      <c r="U53" s="16">
        <v>25</v>
      </c>
      <c r="V53" s="16">
        <v>60</v>
      </c>
      <c r="W53" s="21">
        <f>V53-X53</f>
        <v>59</v>
      </c>
      <c r="X53" s="16">
        <v>1</v>
      </c>
    </row>
    <row r="54" spans="4:24" ht="14.25">
      <c r="D54" s="16"/>
      <c r="E54" s="16"/>
      <c r="F54" s="16"/>
      <c r="G54" s="21"/>
      <c r="H54" s="16"/>
      <c r="I54" s="16"/>
      <c r="J54" s="16"/>
      <c r="K54" s="21"/>
      <c r="L54" s="16"/>
      <c r="M54" s="16"/>
      <c r="N54" s="16"/>
      <c r="O54" s="16"/>
      <c r="P54" s="21"/>
      <c r="Q54" s="21"/>
      <c r="R54" s="21"/>
      <c r="S54" s="16"/>
      <c r="T54" s="21"/>
      <c r="U54" s="16"/>
      <c r="V54" s="16"/>
      <c r="W54" s="21"/>
      <c r="X54" s="16"/>
    </row>
    <row r="55" spans="2:24" ht="14.25">
      <c r="B55" s="8" t="s">
        <v>68</v>
      </c>
      <c r="D55" s="16"/>
      <c r="E55" s="16"/>
      <c r="F55" s="16"/>
      <c r="G55" s="21"/>
      <c r="H55" s="16"/>
      <c r="I55" s="16"/>
      <c r="J55" s="16"/>
      <c r="K55" s="21"/>
      <c r="L55" s="16"/>
      <c r="M55" s="16"/>
      <c r="N55" s="16"/>
      <c r="O55" s="16"/>
      <c r="P55" s="21"/>
      <c r="Q55" s="21"/>
      <c r="R55" s="21"/>
      <c r="S55" s="16"/>
      <c r="T55" s="21"/>
      <c r="U55" s="16"/>
      <c r="V55" s="16"/>
      <c r="W55" s="21"/>
      <c r="X55" s="16"/>
    </row>
    <row r="56" spans="2:24" ht="28.5">
      <c r="B56" s="8" t="s">
        <v>69</v>
      </c>
      <c r="C56" s="15" t="s">
        <v>153</v>
      </c>
      <c r="D56" s="16">
        <v>3000</v>
      </c>
      <c r="E56" s="16">
        <f>IF((SUM(D56)-SUM(F56))=0,"--",SUM(D56)-SUM(F56))</f>
        <v>2950</v>
      </c>
      <c r="F56" s="16">
        <v>50</v>
      </c>
      <c r="G56" s="21">
        <v>5446.4</v>
      </c>
      <c r="H56" s="16">
        <f>G56-I56</f>
        <v>5446.4</v>
      </c>
      <c r="I56" s="16">
        <v>0</v>
      </c>
      <c r="J56" s="16">
        <v>8356</v>
      </c>
      <c r="K56" s="21">
        <f>J56-L56</f>
        <v>8356</v>
      </c>
      <c r="L56" s="16">
        <v>0</v>
      </c>
      <c r="M56" s="16">
        <v>2356</v>
      </c>
      <c r="N56" s="16">
        <f>M56-O56</f>
        <v>2356</v>
      </c>
      <c r="O56" s="16">
        <v>0</v>
      </c>
      <c r="P56" s="21">
        <f aca="true" t="shared" si="7" ref="P56:R57">G56+M56</f>
        <v>7802.4</v>
      </c>
      <c r="Q56" s="21">
        <f t="shared" si="7"/>
        <v>7802.4</v>
      </c>
      <c r="R56" s="21">
        <f t="shared" si="7"/>
        <v>0</v>
      </c>
      <c r="S56" s="16">
        <v>31090.57</v>
      </c>
      <c r="T56" s="21">
        <f>S56-U56</f>
        <v>31090.57</v>
      </c>
      <c r="U56" s="16">
        <v>0</v>
      </c>
      <c r="V56" s="16">
        <v>4550</v>
      </c>
      <c r="W56" s="21">
        <f>V56-X56</f>
        <v>4550</v>
      </c>
      <c r="X56" s="16">
        <v>0</v>
      </c>
    </row>
    <row r="57" spans="2:24" ht="28.5">
      <c r="B57" s="8" t="s">
        <v>70</v>
      </c>
      <c r="C57" s="15" t="s">
        <v>153</v>
      </c>
      <c r="D57" s="16"/>
      <c r="E57" s="16"/>
      <c r="F57" s="16"/>
      <c r="G57" s="16">
        <v>395.36</v>
      </c>
      <c r="H57" s="16">
        <f>G57-I57</f>
        <v>395.36</v>
      </c>
      <c r="I57" s="16">
        <v>0</v>
      </c>
      <c r="J57" s="16">
        <v>300</v>
      </c>
      <c r="K57" s="21">
        <f>J57-L57</f>
        <v>300</v>
      </c>
      <c r="L57" s="16">
        <v>0</v>
      </c>
      <c r="M57" s="16">
        <v>350</v>
      </c>
      <c r="N57" s="16">
        <f>M57-O57</f>
        <v>350</v>
      </c>
      <c r="O57" s="16">
        <v>0</v>
      </c>
      <c r="P57" s="21">
        <f t="shared" si="7"/>
        <v>745.36</v>
      </c>
      <c r="Q57" s="21">
        <f t="shared" si="7"/>
        <v>745.36</v>
      </c>
      <c r="R57" s="21">
        <f t="shared" si="7"/>
        <v>0</v>
      </c>
      <c r="S57" s="16">
        <v>2600</v>
      </c>
      <c r="T57" s="21">
        <f>S57-U57</f>
        <v>2600</v>
      </c>
      <c r="U57" s="16">
        <v>0</v>
      </c>
      <c r="V57" s="16">
        <v>600</v>
      </c>
      <c r="W57" s="21">
        <f>V57-X57</f>
        <v>600</v>
      </c>
      <c r="X57" s="16">
        <v>0</v>
      </c>
    </row>
    <row r="58" spans="4:24" ht="14.25">
      <c r="D58" s="16"/>
      <c r="E58" s="16"/>
      <c r="F58" s="16"/>
      <c r="G58" s="16"/>
      <c r="H58" s="16"/>
      <c r="I58" s="16"/>
      <c r="J58" s="16"/>
      <c r="K58" s="21"/>
      <c r="L58" s="16"/>
      <c r="M58" s="16"/>
      <c r="N58" s="16"/>
      <c r="O58" s="16"/>
      <c r="P58" s="21"/>
      <c r="Q58" s="21"/>
      <c r="R58" s="21"/>
      <c r="S58" s="16"/>
      <c r="T58" s="21"/>
      <c r="U58" s="16"/>
      <c r="V58" s="16"/>
      <c r="W58" s="21"/>
      <c r="X58" s="16"/>
    </row>
    <row r="59" spans="2:24" ht="15">
      <c r="B59" s="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21"/>
      <c r="Q59" s="21"/>
      <c r="R59" s="21"/>
      <c r="S59" s="16"/>
      <c r="T59" s="21"/>
      <c r="U59" s="16"/>
      <c r="V59" s="16"/>
      <c r="W59" s="21"/>
      <c r="X59" s="16"/>
    </row>
    <row r="60" spans="2:24" ht="15">
      <c r="B60" s="9" t="s">
        <v>71</v>
      </c>
      <c r="D60" s="19">
        <f>IF(SUM(D45:D58)=0,"--",SUBTOTAL(9,D45:D58))</f>
        <v>3112</v>
      </c>
      <c r="E60" s="19">
        <f>IF(SUM(E45:E58)=0,"--",SUBTOTAL(9,E45:E58))</f>
        <v>3062</v>
      </c>
      <c r="F60" s="19">
        <f>IF(SUM(F45:F58)=0,"--",SUBTOTAL(9,F45:F58))</f>
        <v>50</v>
      </c>
      <c r="G60" s="19">
        <f aca="true" t="shared" si="8" ref="G60:X60">IF(SUM(G45:G58)=0,"--",SUBTOTAL(9,G45:G58))</f>
        <v>6029.659999999999</v>
      </c>
      <c r="H60" s="19">
        <f t="shared" si="8"/>
        <v>6029.659999999999</v>
      </c>
      <c r="I60" s="19" t="str">
        <f t="shared" si="8"/>
        <v>--</v>
      </c>
      <c r="J60" s="19">
        <f t="shared" si="8"/>
        <v>8789</v>
      </c>
      <c r="K60" s="19">
        <f t="shared" si="8"/>
        <v>8789</v>
      </c>
      <c r="L60" s="19" t="str">
        <f t="shared" si="8"/>
        <v>--</v>
      </c>
      <c r="M60" s="19">
        <f t="shared" si="8"/>
        <v>2832.75</v>
      </c>
      <c r="N60" s="19">
        <f t="shared" si="8"/>
        <v>2832.75</v>
      </c>
      <c r="O60" s="19" t="str">
        <f t="shared" si="8"/>
        <v>--</v>
      </c>
      <c r="P60" s="19">
        <f t="shared" si="8"/>
        <v>8862.41</v>
      </c>
      <c r="Q60" s="19">
        <f t="shared" si="8"/>
        <v>8862.41</v>
      </c>
      <c r="R60" s="19" t="str">
        <f t="shared" si="8"/>
        <v>--</v>
      </c>
      <c r="S60" s="19">
        <f t="shared" si="8"/>
        <v>35065.57</v>
      </c>
      <c r="T60" s="19">
        <f t="shared" si="8"/>
        <v>35040.57</v>
      </c>
      <c r="U60" s="19">
        <f t="shared" si="8"/>
        <v>25</v>
      </c>
      <c r="V60" s="19">
        <f t="shared" si="8"/>
        <v>5460</v>
      </c>
      <c r="W60" s="19">
        <f t="shared" si="8"/>
        <v>5459</v>
      </c>
      <c r="X60" s="19">
        <f t="shared" si="8"/>
        <v>1</v>
      </c>
    </row>
    <row r="61" spans="2:24" ht="15">
      <c r="B61" s="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1"/>
      <c r="Q61" s="21"/>
      <c r="R61" s="21"/>
      <c r="S61" s="16"/>
      <c r="T61" s="21"/>
      <c r="U61" s="16"/>
      <c r="V61" s="16"/>
      <c r="W61" s="21"/>
      <c r="X61" s="16"/>
    </row>
    <row r="62" spans="2:24" ht="15">
      <c r="B62" s="6" t="s">
        <v>72</v>
      </c>
      <c r="C62" s="15" t="s">
        <v>153</v>
      </c>
      <c r="D62" s="20" t="s">
        <v>48</v>
      </c>
      <c r="E62" s="20" t="s">
        <v>48</v>
      </c>
      <c r="F62" s="20" t="s">
        <v>48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7">
        <f>G62+M62</f>
        <v>0</v>
      </c>
      <c r="Q62" s="17">
        <f>H62+N62</f>
        <v>0</v>
      </c>
      <c r="R62" s="17">
        <f>I62+O62</f>
        <v>0</v>
      </c>
      <c r="S62" s="19">
        <v>0</v>
      </c>
      <c r="T62" s="17">
        <f>S62-U62</f>
        <v>0</v>
      </c>
      <c r="U62" s="19">
        <v>0</v>
      </c>
      <c r="V62" s="19">
        <v>0</v>
      </c>
      <c r="W62" s="17">
        <f>V62-X62</f>
        <v>0</v>
      </c>
      <c r="X62" s="19">
        <v>0</v>
      </c>
    </row>
    <row r="63" spans="4:24" ht="14.2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1"/>
      <c r="Q63" s="21"/>
      <c r="R63" s="21"/>
      <c r="S63" s="16"/>
      <c r="T63" s="21"/>
      <c r="U63" s="16"/>
      <c r="V63" s="16"/>
      <c r="W63" s="21"/>
      <c r="X63" s="16"/>
    </row>
    <row r="64" spans="2:24" ht="15">
      <c r="B64" s="6" t="s">
        <v>73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1"/>
      <c r="Q64" s="21"/>
      <c r="R64" s="21"/>
      <c r="S64" s="16"/>
      <c r="T64" s="21"/>
      <c r="U64" s="16"/>
      <c r="V64" s="16"/>
      <c r="W64" s="21"/>
      <c r="X64" s="16"/>
    </row>
    <row r="65" spans="4:24" ht="14.2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1"/>
      <c r="Q65" s="21"/>
      <c r="R65" s="21"/>
      <c r="S65" s="16"/>
      <c r="T65" s="21"/>
      <c r="U65" s="16"/>
      <c r="V65" s="16"/>
      <c r="W65" s="21"/>
      <c r="X65" s="16"/>
    </row>
    <row r="66" spans="2:24" ht="14.25">
      <c r="B66" s="8" t="s">
        <v>74</v>
      </c>
      <c r="C66" s="15" t="s">
        <v>153</v>
      </c>
      <c r="D66" s="16" t="s">
        <v>50</v>
      </c>
      <c r="E66" s="16" t="str">
        <f>IF((SUM(D66)-SUM(F66))=0,"--",SUM(D66)-SUM(F66))</f>
        <v>--</v>
      </c>
      <c r="F66" s="18" t="s">
        <v>48</v>
      </c>
      <c r="G66" s="16">
        <v>0</v>
      </c>
      <c r="H66" s="16">
        <f>G66-I66</f>
        <v>0</v>
      </c>
      <c r="I66" s="16"/>
      <c r="J66" s="16">
        <v>0</v>
      </c>
      <c r="K66" s="21">
        <f aca="true" t="shared" si="9" ref="K66:K74">J66-L66</f>
        <v>0</v>
      </c>
      <c r="L66" s="16">
        <v>0</v>
      </c>
      <c r="M66" s="16">
        <v>0</v>
      </c>
      <c r="N66" s="16">
        <f>M66-O66</f>
        <v>0</v>
      </c>
      <c r="O66" s="16">
        <v>0</v>
      </c>
      <c r="P66" s="21">
        <f>G66+M66</f>
        <v>0</v>
      </c>
      <c r="Q66" s="21">
        <f>H66+N66</f>
        <v>0</v>
      </c>
      <c r="R66" s="21">
        <f>I66+O66</f>
        <v>0</v>
      </c>
      <c r="S66" s="23">
        <v>0</v>
      </c>
      <c r="T66" s="21">
        <f>S66-U66</f>
        <v>0</v>
      </c>
      <c r="U66" s="16">
        <v>0</v>
      </c>
      <c r="V66" s="23">
        <v>0</v>
      </c>
      <c r="W66" s="21">
        <f>V66-X66</f>
        <v>0</v>
      </c>
      <c r="X66" s="16">
        <v>0</v>
      </c>
    </row>
    <row r="67" spans="4:24" ht="14.25">
      <c r="D67" s="16"/>
      <c r="E67" s="16"/>
      <c r="F67" s="16"/>
      <c r="G67" s="16"/>
      <c r="H67" s="16"/>
      <c r="I67" s="16"/>
      <c r="J67" s="16"/>
      <c r="K67" s="21"/>
      <c r="L67" s="16"/>
      <c r="M67" s="16"/>
      <c r="N67" s="16"/>
      <c r="O67" s="16"/>
      <c r="P67" s="21"/>
      <c r="Q67" s="21"/>
      <c r="R67" s="21"/>
      <c r="S67" s="23"/>
      <c r="T67" s="21"/>
      <c r="U67" s="16"/>
      <c r="V67" s="23"/>
      <c r="W67" s="21"/>
      <c r="X67" s="16"/>
    </row>
    <row r="68" spans="2:24" ht="14.25">
      <c r="B68" s="8" t="s">
        <v>75</v>
      </c>
      <c r="C68" s="15" t="s">
        <v>153</v>
      </c>
      <c r="D68" s="16">
        <v>5190</v>
      </c>
      <c r="E68" s="16">
        <f>IF((SUM(D68)-SUM(F68))=0,"--",SUM(D68)-SUM(F68))</f>
        <v>5190</v>
      </c>
      <c r="F68" s="18" t="s">
        <v>48</v>
      </c>
      <c r="G68" s="16">
        <v>6266.25</v>
      </c>
      <c r="H68" s="16">
        <f aca="true" t="shared" si="10" ref="H68:H74">G68-I68</f>
        <v>6266.25</v>
      </c>
      <c r="I68" s="16">
        <v>0</v>
      </c>
      <c r="J68" s="16">
        <v>2101</v>
      </c>
      <c r="K68" s="21">
        <f t="shared" si="9"/>
        <v>2101</v>
      </c>
      <c r="L68" s="16">
        <v>0</v>
      </c>
      <c r="M68" s="16">
        <v>1666</v>
      </c>
      <c r="N68" s="16">
        <f>M68-O68</f>
        <v>1666</v>
      </c>
      <c r="O68" s="16">
        <v>0</v>
      </c>
      <c r="P68" s="21">
        <f>G68+M68</f>
        <v>7932.25</v>
      </c>
      <c r="Q68" s="21">
        <f>H68+N68</f>
        <v>7932.25</v>
      </c>
      <c r="R68" s="21">
        <f>I68+O68</f>
        <v>0</v>
      </c>
      <c r="S68" s="23">
        <v>16200</v>
      </c>
      <c r="T68" s="21">
        <f>S68-U68</f>
        <v>6792</v>
      </c>
      <c r="U68" s="16">
        <v>9408</v>
      </c>
      <c r="V68" s="23">
        <v>2400</v>
      </c>
      <c r="W68" s="21">
        <f>V68-X68</f>
        <v>1387.3899999999999</v>
      </c>
      <c r="X68" s="16">
        <v>1012.61</v>
      </c>
    </row>
    <row r="69" spans="4:24" ht="14.25">
      <c r="D69" s="16"/>
      <c r="E69" s="16"/>
      <c r="F69" s="16"/>
      <c r="G69" s="16"/>
      <c r="H69" s="16"/>
      <c r="I69" s="16"/>
      <c r="J69" s="16"/>
      <c r="K69" s="21"/>
      <c r="L69" s="16"/>
      <c r="M69" s="16"/>
      <c r="N69" s="16"/>
      <c r="O69" s="16"/>
      <c r="P69" s="21"/>
      <c r="Q69" s="21"/>
      <c r="R69" s="21"/>
      <c r="S69" s="23"/>
      <c r="T69" s="21"/>
      <c r="U69" s="16"/>
      <c r="V69" s="23"/>
      <c r="W69" s="21"/>
      <c r="X69" s="16"/>
    </row>
    <row r="70" spans="2:24" ht="14.25">
      <c r="B70" s="8" t="s">
        <v>76</v>
      </c>
      <c r="C70" s="15" t="s">
        <v>153</v>
      </c>
      <c r="D70" s="16" t="s">
        <v>50</v>
      </c>
      <c r="E70" s="16" t="str">
        <f>IF((SUM(D70)-SUM(F70))=0,"--",SUM(D70)-SUM(F70))</f>
        <v>--</v>
      </c>
      <c r="F70" s="18" t="s">
        <v>48</v>
      </c>
      <c r="G70" s="18">
        <v>0</v>
      </c>
      <c r="H70" s="16">
        <f t="shared" si="10"/>
        <v>0</v>
      </c>
      <c r="I70" s="16">
        <v>0</v>
      </c>
      <c r="J70" s="16">
        <v>0</v>
      </c>
      <c r="K70" s="21">
        <f t="shared" si="9"/>
        <v>0</v>
      </c>
      <c r="L70" s="16">
        <v>0</v>
      </c>
      <c r="M70" s="16">
        <v>0</v>
      </c>
      <c r="N70" s="16">
        <f>M70-O70</f>
        <v>0</v>
      </c>
      <c r="O70" s="16">
        <v>0</v>
      </c>
      <c r="P70" s="21">
        <f>G70+M70</f>
        <v>0</v>
      </c>
      <c r="Q70" s="21">
        <f>H70+N70</f>
        <v>0</v>
      </c>
      <c r="R70" s="21">
        <f>I70+O70</f>
        <v>0</v>
      </c>
      <c r="S70" s="23">
        <v>0</v>
      </c>
      <c r="T70" s="21">
        <f>S70-U70</f>
        <v>0</v>
      </c>
      <c r="U70" s="16">
        <v>0</v>
      </c>
      <c r="V70" s="23">
        <v>0</v>
      </c>
      <c r="W70" s="21">
        <f>V70-X70</f>
        <v>0</v>
      </c>
      <c r="X70" s="16">
        <v>0</v>
      </c>
    </row>
    <row r="71" spans="4:24" ht="14.25">
      <c r="D71" s="16"/>
      <c r="E71" s="16"/>
      <c r="F71" s="16"/>
      <c r="G71" s="16"/>
      <c r="H71" s="16"/>
      <c r="I71" s="16"/>
      <c r="J71" s="16"/>
      <c r="K71" s="21"/>
      <c r="L71" s="16"/>
      <c r="M71" s="16"/>
      <c r="N71" s="16"/>
      <c r="O71" s="16"/>
      <c r="P71" s="21"/>
      <c r="Q71" s="21"/>
      <c r="R71" s="21"/>
      <c r="S71" s="23"/>
      <c r="T71" s="21"/>
      <c r="U71" s="16"/>
      <c r="V71" s="23"/>
      <c r="W71" s="21"/>
      <c r="X71" s="16"/>
    </row>
    <row r="72" spans="2:24" ht="14.25">
      <c r="B72" s="8" t="s">
        <v>77</v>
      </c>
      <c r="C72" s="15" t="s">
        <v>153</v>
      </c>
      <c r="D72" s="16" t="s">
        <v>50</v>
      </c>
      <c r="E72" s="16" t="str">
        <f>IF((SUM(D72)-SUM(F72))=0,"--",SUM(D72)-SUM(F72))</f>
        <v>--</v>
      </c>
      <c r="F72" s="18" t="s">
        <v>48</v>
      </c>
      <c r="G72" s="18">
        <v>0</v>
      </c>
      <c r="H72" s="16">
        <f t="shared" si="10"/>
        <v>0</v>
      </c>
      <c r="I72" s="16">
        <v>0</v>
      </c>
      <c r="J72" s="16">
        <v>0</v>
      </c>
      <c r="K72" s="21">
        <f t="shared" si="9"/>
        <v>0</v>
      </c>
      <c r="L72" s="16">
        <v>0</v>
      </c>
      <c r="M72" s="16">
        <v>0</v>
      </c>
      <c r="N72" s="16">
        <f>M72-O72</f>
        <v>0</v>
      </c>
      <c r="O72" s="16">
        <v>0</v>
      </c>
      <c r="P72" s="21">
        <f>G72+M72</f>
        <v>0</v>
      </c>
      <c r="Q72" s="21">
        <f>H72+N72</f>
        <v>0</v>
      </c>
      <c r="R72" s="21">
        <f>I72+O72</f>
        <v>0</v>
      </c>
      <c r="S72" s="23">
        <v>0</v>
      </c>
      <c r="T72" s="21">
        <f>S72-U72</f>
        <v>0</v>
      </c>
      <c r="U72" s="16">
        <v>0</v>
      </c>
      <c r="V72" s="23">
        <v>0</v>
      </c>
      <c r="W72" s="21">
        <f>V72-X72</f>
        <v>0</v>
      </c>
      <c r="X72" s="16">
        <v>0</v>
      </c>
    </row>
    <row r="73" spans="4:24" ht="14.25">
      <c r="D73" s="16"/>
      <c r="E73" s="16"/>
      <c r="F73" s="16"/>
      <c r="G73" s="16"/>
      <c r="H73" s="16"/>
      <c r="I73" s="16"/>
      <c r="J73" s="16"/>
      <c r="K73" s="21"/>
      <c r="L73" s="16"/>
      <c r="M73" s="16"/>
      <c r="N73" s="16"/>
      <c r="O73" s="16"/>
      <c r="P73" s="21"/>
      <c r="Q73" s="21"/>
      <c r="R73" s="21"/>
      <c r="S73" s="23"/>
      <c r="T73" s="21"/>
      <c r="U73" s="16"/>
      <c r="V73" s="23"/>
      <c r="W73" s="21"/>
      <c r="X73" s="16"/>
    </row>
    <row r="74" spans="2:24" ht="28.5">
      <c r="B74" s="8" t="s">
        <v>150</v>
      </c>
      <c r="C74" s="15" t="s">
        <v>153</v>
      </c>
      <c r="D74" s="16">
        <v>2180</v>
      </c>
      <c r="E74" s="16">
        <f>IF((SUM(D74)-SUM(F74))=0,"--",SUM(D74)-SUM(F74))</f>
        <v>2180</v>
      </c>
      <c r="F74" s="18" t="s">
        <v>48</v>
      </c>
      <c r="G74" s="16">
        <v>6237.25</v>
      </c>
      <c r="H74" s="16">
        <f t="shared" si="10"/>
        <v>6237.25</v>
      </c>
      <c r="I74" s="16">
        <v>0</v>
      </c>
      <c r="J74" s="16">
        <v>5358</v>
      </c>
      <c r="K74" s="21">
        <f t="shared" si="9"/>
        <v>5358</v>
      </c>
      <c r="L74" s="16">
        <v>0</v>
      </c>
      <c r="M74" s="16">
        <v>2750</v>
      </c>
      <c r="N74" s="16">
        <f>M74-O74</f>
        <v>2750</v>
      </c>
      <c r="O74" s="16">
        <v>0</v>
      </c>
      <c r="P74" s="21">
        <f>G74+M74</f>
        <v>8987.25</v>
      </c>
      <c r="Q74" s="21">
        <f>H74+N74</f>
        <v>8987.25</v>
      </c>
      <c r="R74" s="21">
        <f>I74+O74</f>
        <v>0</v>
      </c>
      <c r="S74" s="16">
        <v>13000</v>
      </c>
      <c r="T74" s="21">
        <f>S74-U74</f>
        <v>13000</v>
      </c>
      <c r="U74" s="16">
        <v>0</v>
      </c>
      <c r="V74" s="16">
        <v>2900</v>
      </c>
      <c r="W74" s="21">
        <f>V74-X74</f>
        <v>2900</v>
      </c>
      <c r="X74" s="16">
        <v>0</v>
      </c>
    </row>
    <row r="75" spans="4:24" ht="14.2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1"/>
      <c r="Q75" s="21"/>
      <c r="R75" s="21"/>
      <c r="S75" s="16"/>
      <c r="T75" s="21"/>
      <c r="U75" s="16"/>
      <c r="V75" s="16"/>
      <c r="W75" s="21"/>
      <c r="X75" s="16"/>
    </row>
    <row r="76" spans="2:24" ht="15">
      <c r="B76" s="9" t="s">
        <v>78</v>
      </c>
      <c r="D76" s="19">
        <f>IF(SUM(D66:D74)=0,"--",SUBTOTAL(9,D66:D74))</f>
        <v>7370</v>
      </c>
      <c r="E76" s="19">
        <f>IF(SUM(E66:E74)=0,"--",SUBTOTAL(9,E66:E74))</f>
        <v>7370</v>
      </c>
      <c r="F76" s="19" t="str">
        <f>IF(SUM(F66:F74)=0,"--",SUBTOTAL(9,F66:F74))</f>
        <v>--</v>
      </c>
      <c r="G76" s="19">
        <f>IF(SUM(G66:G74)=0,"--",SUBTOTAL(9,G66:G74))</f>
        <v>12503.5</v>
      </c>
      <c r="H76" s="19">
        <f>IF(SUM(H66:H74)=0,"--",SUBTOTAL(9,H66:H74))</f>
        <v>12503.5</v>
      </c>
      <c r="I76" s="19"/>
      <c r="J76" s="19">
        <f aca="true" t="shared" si="11" ref="J76:T76">IF(SUM(J66:J74)=0,"--",SUBTOTAL(9,J66:J74))</f>
        <v>7459</v>
      </c>
      <c r="K76" s="19">
        <f t="shared" si="11"/>
        <v>7459</v>
      </c>
      <c r="L76" s="19" t="str">
        <f t="shared" si="11"/>
        <v>--</v>
      </c>
      <c r="M76" s="19">
        <f t="shared" si="11"/>
        <v>4416</v>
      </c>
      <c r="N76" s="19">
        <f t="shared" si="11"/>
        <v>4416</v>
      </c>
      <c r="O76" s="19" t="str">
        <f t="shared" si="11"/>
        <v>--</v>
      </c>
      <c r="P76" s="19">
        <f t="shared" si="11"/>
        <v>16919.5</v>
      </c>
      <c r="Q76" s="19">
        <f t="shared" si="11"/>
        <v>16919.5</v>
      </c>
      <c r="R76" s="19" t="str">
        <f t="shared" si="11"/>
        <v>--</v>
      </c>
      <c r="S76" s="19">
        <f t="shared" si="11"/>
        <v>29200</v>
      </c>
      <c r="T76" s="19">
        <f t="shared" si="11"/>
        <v>19792</v>
      </c>
      <c r="U76" s="19">
        <f>IF(SUM(U66:U74)=0,"--",SUBTOTAL(9,U66:U74))</f>
        <v>9408</v>
      </c>
      <c r="V76" s="19">
        <f>IF(SUM(V66:V74)=0,"--",SUBTOTAL(9,V66:V74))</f>
        <v>5300</v>
      </c>
      <c r="W76" s="19">
        <f>IF(SUM(W66:W74)=0,"--",SUBTOTAL(9,W66:W74))</f>
        <v>4287.389999999999</v>
      </c>
      <c r="X76" s="19">
        <f>IF(SUM(X66:X74)=0,"--",SUBTOTAL(9,X66:X74))</f>
        <v>1012.61</v>
      </c>
    </row>
    <row r="77" spans="4:24" ht="14.25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21"/>
      <c r="Q77" s="21"/>
      <c r="R77" s="21"/>
      <c r="S77" s="16"/>
      <c r="T77" s="21"/>
      <c r="U77" s="16"/>
      <c r="V77" s="16"/>
      <c r="W77" s="21"/>
      <c r="X77" s="16"/>
    </row>
    <row r="78" spans="2:24" ht="15">
      <c r="B78" s="6" t="s">
        <v>79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21"/>
      <c r="Q78" s="21"/>
      <c r="R78" s="21"/>
      <c r="S78" s="16"/>
      <c r="T78" s="21"/>
      <c r="U78" s="16"/>
      <c r="V78" s="16"/>
      <c r="W78" s="21"/>
      <c r="X78" s="16"/>
    </row>
    <row r="79" spans="4:24" ht="14.25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21"/>
      <c r="Q79" s="21"/>
      <c r="R79" s="21"/>
      <c r="S79" s="16"/>
      <c r="T79" s="21"/>
      <c r="U79" s="16"/>
      <c r="V79" s="16"/>
      <c r="W79" s="21"/>
      <c r="X79" s="16"/>
    </row>
    <row r="80" spans="2:24" ht="14.25">
      <c r="B80" s="8" t="s">
        <v>80</v>
      </c>
      <c r="C80" s="15" t="s">
        <v>153</v>
      </c>
      <c r="D80" s="16">
        <v>16500</v>
      </c>
      <c r="E80" s="16">
        <f>IF((SUM(D80)-SUM(F80))=0,"--",SUM(D80)-SUM(F80))</f>
        <v>15800</v>
      </c>
      <c r="F80" s="16">
        <v>700</v>
      </c>
      <c r="G80" s="16">
        <v>11702.89</v>
      </c>
      <c r="H80" s="16">
        <f>G80-I80</f>
        <v>11381.949999999999</v>
      </c>
      <c r="I80" s="16">
        <v>320.94</v>
      </c>
      <c r="J80" s="16">
        <v>3600</v>
      </c>
      <c r="K80" s="21">
        <f>J80-L80</f>
        <v>2884.8</v>
      </c>
      <c r="L80" s="16">
        <v>715.2</v>
      </c>
      <c r="M80" s="16">
        <v>3600</v>
      </c>
      <c r="N80" s="16">
        <f>M80-O80</f>
        <v>3147.7</v>
      </c>
      <c r="O80" s="16">
        <v>452.3</v>
      </c>
      <c r="P80" s="21">
        <f>G80+M80</f>
        <v>15302.89</v>
      </c>
      <c r="Q80" s="21">
        <f>H80+N80</f>
        <v>14529.649999999998</v>
      </c>
      <c r="R80" s="21">
        <f>I80+O80</f>
        <v>773.24</v>
      </c>
      <c r="S80" s="23">
        <v>48769</v>
      </c>
      <c r="T80" s="21">
        <f>S80-U80</f>
        <v>31077</v>
      </c>
      <c r="U80" s="16">
        <v>17692</v>
      </c>
      <c r="V80" s="16">
        <v>7800</v>
      </c>
      <c r="W80" s="21">
        <f>V80-X80</f>
        <v>7429</v>
      </c>
      <c r="X80" s="16">
        <v>371</v>
      </c>
    </row>
    <row r="81" spans="4:24" ht="14.25">
      <c r="D81" s="16"/>
      <c r="E81" s="16"/>
      <c r="F81" s="16"/>
      <c r="G81" s="16"/>
      <c r="H81" s="16"/>
      <c r="I81" s="16"/>
      <c r="J81" s="16"/>
      <c r="K81" s="21">
        <f>J81-L81</f>
        <v>0</v>
      </c>
      <c r="L81" s="16"/>
      <c r="M81" s="16"/>
      <c r="N81" s="16"/>
      <c r="O81" s="16"/>
      <c r="P81" s="21"/>
      <c r="Q81" s="21"/>
      <c r="R81" s="21"/>
      <c r="S81" s="23"/>
      <c r="T81" s="21"/>
      <c r="U81" s="16"/>
      <c r="V81" s="16"/>
      <c r="W81" s="21"/>
      <c r="X81" s="16"/>
    </row>
    <row r="82" spans="2:24" ht="14.25">
      <c r="B82" s="8" t="s">
        <v>81</v>
      </c>
      <c r="C82" s="15" t="s">
        <v>153</v>
      </c>
      <c r="D82" s="16">
        <v>60</v>
      </c>
      <c r="E82" s="16">
        <f>IF((SUM(D82)-SUM(F82))=0,"--",SUM(D82)-SUM(F82))</f>
        <v>60</v>
      </c>
      <c r="F82" s="18" t="s">
        <v>48</v>
      </c>
      <c r="G82" s="16">
        <v>49.42</v>
      </c>
      <c r="H82" s="16">
        <f>G82-I82</f>
        <v>49.42</v>
      </c>
      <c r="I82" s="16">
        <v>0</v>
      </c>
      <c r="J82" s="16">
        <v>15</v>
      </c>
      <c r="K82" s="21">
        <f>J82-L82</f>
        <v>15</v>
      </c>
      <c r="L82" s="16">
        <v>0</v>
      </c>
      <c r="M82" s="16">
        <v>15</v>
      </c>
      <c r="N82" s="16">
        <f>M82-O82</f>
        <v>15</v>
      </c>
      <c r="O82" s="16">
        <v>0</v>
      </c>
      <c r="P82" s="21">
        <f>G82+M82</f>
        <v>64.42</v>
      </c>
      <c r="Q82" s="21">
        <f>H82+N82</f>
        <v>64.42</v>
      </c>
      <c r="R82" s="21">
        <f>I82+O82</f>
        <v>0</v>
      </c>
      <c r="S82" s="23">
        <v>788</v>
      </c>
      <c r="T82" s="21">
        <f>S82-U82</f>
        <v>788</v>
      </c>
      <c r="U82" s="16">
        <v>0</v>
      </c>
      <c r="V82" s="16">
        <v>175</v>
      </c>
      <c r="W82" s="21">
        <f>V82-X82</f>
        <v>175</v>
      </c>
      <c r="X82" s="16">
        <v>0</v>
      </c>
    </row>
    <row r="83" spans="4:24" ht="14.25">
      <c r="D83" s="16"/>
      <c r="E83" s="16"/>
      <c r="F83" s="16"/>
      <c r="G83" s="16"/>
      <c r="H83" s="16"/>
      <c r="I83" s="16"/>
      <c r="J83" s="16"/>
      <c r="K83" s="21">
        <f>J83-L83</f>
        <v>0</v>
      </c>
      <c r="L83" s="16"/>
      <c r="M83" s="16"/>
      <c r="N83" s="16"/>
      <c r="O83" s="16"/>
      <c r="P83" s="21"/>
      <c r="Q83" s="21"/>
      <c r="R83" s="21"/>
      <c r="S83" s="23"/>
      <c r="T83" s="21"/>
      <c r="U83" s="16"/>
      <c r="V83" s="16"/>
      <c r="W83" s="21"/>
      <c r="X83" s="16"/>
    </row>
    <row r="84" spans="2:24" ht="14.25">
      <c r="B84" s="8" t="s">
        <v>82</v>
      </c>
      <c r="C84" s="15" t="s">
        <v>153</v>
      </c>
      <c r="D84" s="16">
        <v>40</v>
      </c>
      <c r="E84" s="16">
        <f>IF((SUM(D84)-SUM(F84))=0,"--",SUM(D84)-SUM(F84))</f>
        <v>40</v>
      </c>
      <c r="F84" s="18" t="s">
        <v>48</v>
      </c>
      <c r="G84" s="16">
        <v>63.86</v>
      </c>
      <c r="H84" s="16">
        <f>G84-I84</f>
        <v>63.86</v>
      </c>
      <c r="I84" s="16">
        <v>0</v>
      </c>
      <c r="J84" s="16">
        <v>60</v>
      </c>
      <c r="K84" s="21">
        <f>J84-L84</f>
        <v>60</v>
      </c>
      <c r="L84" s="16">
        <v>0</v>
      </c>
      <c r="M84" s="16">
        <v>60</v>
      </c>
      <c r="N84" s="16">
        <f>M84-O84</f>
        <v>60</v>
      </c>
      <c r="O84" s="16">
        <v>0</v>
      </c>
      <c r="P84" s="21">
        <f>G84+M84</f>
        <v>123.86</v>
      </c>
      <c r="Q84" s="21">
        <f>H84+N84</f>
        <v>123.86</v>
      </c>
      <c r="R84" s="21">
        <f>I84+O84</f>
        <v>0</v>
      </c>
      <c r="S84" s="23">
        <v>650</v>
      </c>
      <c r="T84" s="21">
        <f>S84-U84</f>
        <v>650</v>
      </c>
      <c r="U84" s="16">
        <v>0</v>
      </c>
      <c r="V84" s="16">
        <v>123.3</v>
      </c>
      <c r="W84" s="21">
        <f>V84-X84</f>
        <v>123.3</v>
      </c>
      <c r="X84" s="16">
        <v>0</v>
      </c>
    </row>
    <row r="85" spans="4:24" ht="14.2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1"/>
      <c r="Q85" s="21"/>
      <c r="R85" s="21"/>
      <c r="S85" s="16"/>
      <c r="T85" s="21"/>
      <c r="U85" s="16"/>
      <c r="V85" s="16"/>
      <c r="W85" s="21"/>
      <c r="X85" s="16"/>
    </row>
    <row r="86" spans="2:24" ht="15">
      <c r="B86" s="9" t="s">
        <v>83</v>
      </c>
      <c r="D86" s="19">
        <f>IF(SUM(D80:D84)=0,"--",SUBTOTAL(9,D80:D84))</f>
        <v>16600</v>
      </c>
      <c r="E86" s="19">
        <f>IF(SUM(E80:E84)=0,"--",SUBTOTAL(9,E80:E84))</f>
        <v>15900</v>
      </c>
      <c r="F86" s="19">
        <f>IF(SUM(F80:F84)=0,"--",SUBTOTAL(9,F80:F84))</f>
        <v>700</v>
      </c>
      <c r="G86" s="19">
        <f aca="true" t="shared" si="12" ref="G86:X86">IF(SUM(G80:G84)=0,"--",SUBTOTAL(9,G80:G84))</f>
        <v>11816.17</v>
      </c>
      <c r="H86" s="19">
        <f t="shared" si="12"/>
        <v>11495.23</v>
      </c>
      <c r="I86" s="19">
        <f t="shared" si="12"/>
        <v>320.94</v>
      </c>
      <c r="J86" s="19">
        <f t="shared" si="12"/>
        <v>3675</v>
      </c>
      <c r="K86" s="19">
        <f t="shared" si="12"/>
        <v>2959.8</v>
      </c>
      <c r="L86" s="19">
        <f t="shared" si="12"/>
        <v>715.2</v>
      </c>
      <c r="M86" s="19">
        <f t="shared" si="12"/>
        <v>3675</v>
      </c>
      <c r="N86" s="19">
        <f t="shared" si="12"/>
        <v>3222.7</v>
      </c>
      <c r="O86" s="19">
        <f t="shared" si="12"/>
        <v>452.3</v>
      </c>
      <c r="P86" s="19">
        <f t="shared" si="12"/>
        <v>15491.17</v>
      </c>
      <c r="Q86" s="19">
        <f t="shared" si="12"/>
        <v>14717.929999999998</v>
      </c>
      <c r="R86" s="19">
        <f t="shared" si="12"/>
        <v>773.24</v>
      </c>
      <c r="S86" s="19">
        <f t="shared" si="12"/>
        <v>50207</v>
      </c>
      <c r="T86" s="19">
        <f t="shared" si="12"/>
        <v>32515</v>
      </c>
      <c r="U86" s="19">
        <f t="shared" si="12"/>
        <v>17692</v>
      </c>
      <c r="V86" s="19">
        <f t="shared" si="12"/>
        <v>8098.3</v>
      </c>
      <c r="W86" s="19">
        <f t="shared" si="12"/>
        <v>7727.3</v>
      </c>
      <c r="X86" s="19">
        <f t="shared" si="12"/>
        <v>371</v>
      </c>
    </row>
    <row r="87" spans="4:24" ht="14.25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21"/>
      <c r="Q87" s="21"/>
      <c r="R87" s="21"/>
      <c r="S87" s="16"/>
      <c r="T87" s="21"/>
      <c r="U87" s="16"/>
      <c r="V87" s="16"/>
      <c r="W87" s="21"/>
      <c r="X87" s="16"/>
    </row>
    <row r="88" spans="2:24" ht="15">
      <c r="B88" s="6" t="s">
        <v>84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21"/>
      <c r="Q88" s="21"/>
      <c r="R88" s="21"/>
      <c r="S88" s="16"/>
      <c r="T88" s="21"/>
      <c r="U88" s="16"/>
      <c r="V88" s="16"/>
      <c r="W88" s="21"/>
      <c r="X88" s="16"/>
    </row>
    <row r="89" spans="2:24" ht="14.25">
      <c r="B89" s="8" t="s">
        <v>45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21"/>
      <c r="Q89" s="21"/>
      <c r="R89" s="21"/>
      <c r="S89" s="16"/>
      <c r="T89" s="21"/>
      <c r="U89" s="16"/>
      <c r="V89" s="16"/>
      <c r="W89" s="21"/>
      <c r="X89" s="16"/>
    </row>
    <row r="90" spans="2:24" ht="14.25">
      <c r="B90" s="8" t="s">
        <v>85</v>
      </c>
      <c r="D90" s="16"/>
      <c r="E90" s="16"/>
      <c r="F90" s="16"/>
      <c r="G90" s="16"/>
      <c r="H90" s="16"/>
      <c r="I90" s="16"/>
      <c r="J90" s="16"/>
      <c r="K90" s="21"/>
      <c r="L90" s="16"/>
      <c r="M90" s="16"/>
      <c r="N90" s="16"/>
      <c r="O90" s="16"/>
      <c r="P90" s="21"/>
      <c r="Q90" s="21"/>
      <c r="R90" s="21"/>
      <c r="S90" s="16"/>
      <c r="T90" s="21"/>
      <c r="U90" s="16"/>
      <c r="V90" s="16"/>
      <c r="W90" s="21"/>
      <c r="X90" s="16"/>
    </row>
    <row r="91" spans="4:24" ht="14.25">
      <c r="D91" s="16"/>
      <c r="E91" s="16"/>
      <c r="F91" s="16"/>
      <c r="G91" s="16"/>
      <c r="H91" s="16"/>
      <c r="I91" s="16"/>
      <c r="J91" s="16"/>
      <c r="K91" s="21"/>
      <c r="L91" s="16"/>
      <c r="M91" s="16"/>
      <c r="N91" s="16"/>
      <c r="O91" s="16"/>
      <c r="P91" s="21"/>
      <c r="Q91" s="21"/>
      <c r="R91" s="21"/>
      <c r="S91" s="16"/>
      <c r="T91" s="21"/>
      <c r="U91" s="16"/>
      <c r="V91" s="16"/>
      <c r="W91" s="21"/>
      <c r="X91" s="16"/>
    </row>
    <row r="92" spans="2:24" ht="14.25">
      <c r="B92" s="11" t="s">
        <v>86</v>
      </c>
      <c r="C92" s="15" t="s">
        <v>153</v>
      </c>
      <c r="D92" s="16">
        <v>5300</v>
      </c>
      <c r="E92" s="16">
        <f>IF((SUM(D92)-SUM(F92))=0,"--",SUM(D92)-SUM(F92))</f>
        <v>5300</v>
      </c>
      <c r="F92" s="18" t="s">
        <v>48</v>
      </c>
      <c r="G92" s="16">
        <v>1939.75</v>
      </c>
      <c r="H92" s="16">
        <f>G92-I92</f>
        <v>1939.75</v>
      </c>
      <c r="I92" s="16">
        <v>0</v>
      </c>
      <c r="J92" s="16">
        <v>529.52</v>
      </c>
      <c r="K92" s="21">
        <f>J92-L92</f>
        <v>529.52</v>
      </c>
      <c r="L92" s="16">
        <v>0</v>
      </c>
      <c r="M92" s="16">
        <v>529.52</v>
      </c>
      <c r="N92" s="16">
        <f>M92-O92</f>
        <v>529.52</v>
      </c>
      <c r="O92" s="16">
        <v>0</v>
      </c>
      <c r="P92" s="21">
        <f>G92+M92</f>
        <v>2469.27</v>
      </c>
      <c r="Q92" s="21">
        <f>H92+N92</f>
        <v>2469.27</v>
      </c>
      <c r="R92" s="21">
        <f>I92+O92</f>
        <v>0</v>
      </c>
      <c r="S92" s="23">
        <v>3650</v>
      </c>
      <c r="T92" s="21">
        <f>S92-U92</f>
        <v>3650</v>
      </c>
      <c r="U92" s="16">
        <v>0</v>
      </c>
      <c r="V92" s="16">
        <v>750</v>
      </c>
      <c r="W92" s="21">
        <f>V92-X92</f>
        <v>750</v>
      </c>
      <c r="X92" s="16">
        <v>0</v>
      </c>
    </row>
    <row r="93" spans="2:24" ht="14.25">
      <c r="B93" s="11"/>
      <c r="D93" s="16"/>
      <c r="E93" s="16"/>
      <c r="F93" s="16"/>
      <c r="G93" s="16"/>
      <c r="H93" s="16"/>
      <c r="I93" s="16"/>
      <c r="J93" s="16"/>
      <c r="K93" s="21">
        <f>J93-L93</f>
        <v>0</v>
      </c>
      <c r="L93" s="16"/>
      <c r="M93" s="16"/>
      <c r="N93" s="16"/>
      <c r="O93" s="16"/>
      <c r="P93" s="21"/>
      <c r="Q93" s="21"/>
      <c r="R93" s="21"/>
      <c r="S93" s="23"/>
      <c r="T93" s="21"/>
      <c r="U93" s="16"/>
      <c r="V93" s="16"/>
      <c r="W93" s="21"/>
      <c r="X93" s="16"/>
    </row>
    <row r="94" spans="2:24" ht="14.25">
      <c r="B94" s="8" t="s">
        <v>87</v>
      </c>
      <c r="C94" s="15" t="s">
        <v>153</v>
      </c>
      <c r="D94" s="16">
        <v>1800</v>
      </c>
      <c r="E94" s="16">
        <f>IF((SUM(D94)-SUM(F94))=0,"--",SUM(D94)-SUM(F94))</f>
        <v>1800</v>
      </c>
      <c r="F94" s="18" t="s">
        <v>48</v>
      </c>
      <c r="G94" s="16">
        <v>3944.55</v>
      </c>
      <c r="H94" s="16">
        <f>G94-I94</f>
        <v>3944.55</v>
      </c>
      <c r="I94" s="16">
        <v>0</v>
      </c>
      <c r="J94" s="16">
        <v>1290</v>
      </c>
      <c r="K94" s="21">
        <f>J94-L94</f>
        <v>1290</v>
      </c>
      <c r="L94" s="16">
        <v>0</v>
      </c>
      <c r="M94" s="16">
        <v>1290</v>
      </c>
      <c r="N94" s="16">
        <f>M94-O94</f>
        <v>1290</v>
      </c>
      <c r="O94" s="16">
        <v>0</v>
      </c>
      <c r="P94" s="21">
        <f>G94+M94</f>
        <v>5234.55</v>
      </c>
      <c r="Q94" s="21">
        <f>H94+N94</f>
        <v>5234.55</v>
      </c>
      <c r="R94" s="21">
        <f>I94+O94</f>
        <v>0</v>
      </c>
      <c r="S94" s="23">
        <v>12800</v>
      </c>
      <c r="T94" s="21">
        <f>S94-U94</f>
        <v>12800</v>
      </c>
      <c r="U94" s="16">
        <v>0</v>
      </c>
      <c r="V94" s="16">
        <v>3400</v>
      </c>
      <c r="W94" s="21">
        <f>V94-X94</f>
        <v>3400</v>
      </c>
      <c r="X94" s="16">
        <v>0</v>
      </c>
    </row>
    <row r="95" spans="4:24" ht="14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1"/>
      <c r="Q95" s="21"/>
      <c r="R95" s="21"/>
      <c r="S95" s="16"/>
      <c r="T95" s="21"/>
      <c r="U95" s="16"/>
      <c r="V95" s="16"/>
      <c r="W95" s="21"/>
      <c r="X95" s="16"/>
    </row>
    <row r="96" spans="2:24" ht="15">
      <c r="B96" s="10" t="s">
        <v>88</v>
      </c>
      <c r="D96" s="19">
        <f>IF(SUM(D92:D94)=0,"--",SUBTOTAL(9,D92:D94))</f>
        <v>7100</v>
      </c>
      <c r="E96" s="19">
        <f>IF(SUM(E92:E94)=0,"--",SUBTOTAL(9,E92:E94))</f>
        <v>7100</v>
      </c>
      <c r="F96" s="19" t="str">
        <f>IF(SUM(F92:F94)=0,"--",SUBTOTAL(9,F92:F94))</f>
        <v>--</v>
      </c>
      <c r="G96" s="19">
        <f aca="true" t="shared" si="13" ref="G96:X96">IF(SUM(G92:G94)=0,"--",SUBTOTAL(9,G92:G94))</f>
        <v>5884.3</v>
      </c>
      <c r="H96" s="19">
        <f t="shared" si="13"/>
        <v>5884.3</v>
      </c>
      <c r="I96" s="19" t="str">
        <f t="shared" si="13"/>
        <v>--</v>
      </c>
      <c r="J96" s="19">
        <f t="shared" si="13"/>
        <v>1819.52</v>
      </c>
      <c r="K96" s="19">
        <f t="shared" si="13"/>
        <v>1819.52</v>
      </c>
      <c r="L96" s="19" t="str">
        <f t="shared" si="13"/>
        <v>--</v>
      </c>
      <c r="M96" s="19">
        <f t="shared" si="13"/>
        <v>1819.52</v>
      </c>
      <c r="N96" s="19">
        <f t="shared" si="13"/>
        <v>1819.52</v>
      </c>
      <c r="O96" s="19" t="str">
        <f t="shared" si="13"/>
        <v>--</v>
      </c>
      <c r="P96" s="19">
        <f t="shared" si="13"/>
        <v>7703.82</v>
      </c>
      <c r="Q96" s="19">
        <f t="shared" si="13"/>
        <v>7703.82</v>
      </c>
      <c r="R96" s="19" t="str">
        <f t="shared" si="13"/>
        <v>--</v>
      </c>
      <c r="S96" s="19">
        <f t="shared" si="13"/>
        <v>16450</v>
      </c>
      <c r="T96" s="19">
        <f t="shared" si="13"/>
        <v>16450</v>
      </c>
      <c r="U96" s="19" t="str">
        <f t="shared" si="13"/>
        <v>--</v>
      </c>
      <c r="V96" s="19">
        <f t="shared" si="13"/>
        <v>4150</v>
      </c>
      <c r="W96" s="19">
        <f t="shared" si="13"/>
        <v>4150</v>
      </c>
      <c r="X96" s="19" t="str">
        <f t="shared" si="13"/>
        <v>--</v>
      </c>
    </row>
    <row r="97" spans="4:24" ht="14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1"/>
      <c r="Q97" s="21"/>
      <c r="R97" s="21"/>
      <c r="S97" s="16"/>
      <c r="T97" s="21"/>
      <c r="U97" s="16"/>
      <c r="V97" s="16"/>
      <c r="W97" s="21"/>
      <c r="X97" s="16"/>
    </row>
    <row r="98" spans="2:24" ht="14.25">
      <c r="B98" s="8" t="s">
        <v>89</v>
      </c>
      <c r="C98" s="15" t="s">
        <v>153</v>
      </c>
      <c r="D98" s="16">
        <v>10200</v>
      </c>
      <c r="E98" s="16">
        <f>IF((SUM(D98)-SUM(F98))=0,"--",SUM(D98)-SUM(F98))</f>
        <v>10200</v>
      </c>
      <c r="F98" s="18" t="s">
        <v>48</v>
      </c>
      <c r="G98" s="16">
        <v>9817.89</v>
      </c>
      <c r="H98" s="16">
        <f>G98-I98</f>
        <v>9817.89</v>
      </c>
      <c r="I98" s="16">
        <v>0</v>
      </c>
      <c r="J98" s="23">
        <v>6720.48</v>
      </c>
      <c r="K98" s="21">
        <f>J98-L98</f>
        <v>6720.48</v>
      </c>
      <c r="L98" s="16">
        <v>0</v>
      </c>
      <c r="M98" s="23">
        <v>8420.48</v>
      </c>
      <c r="N98" s="16">
        <f>M98-O98</f>
        <v>8420.48</v>
      </c>
      <c r="O98" s="16">
        <v>0</v>
      </c>
      <c r="P98" s="21">
        <f>G98+M98</f>
        <v>18238.37</v>
      </c>
      <c r="Q98" s="21">
        <f>H98+N98</f>
        <v>18238.37</v>
      </c>
      <c r="R98" s="21">
        <f>I98+O98</f>
        <v>0</v>
      </c>
      <c r="S98" s="23">
        <v>33550</v>
      </c>
      <c r="T98" s="21">
        <f>S98-U98</f>
        <v>28550</v>
      </c>
      <c r="U98" s="16">
        <v>5000</v>
      </c>
      <c r="V98" s="23">
        <v>8380</v>
      </c>
      <c r="W98" s="21">
        <f>V98-X98</f>
        <v>7380</v>
      </c>
      <c r="X98" s="16">
        <v>1000</v>
      </c>
    </row>
    <row r="99" spans="4:24" ht="14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1"/>
      <c r="Q99" s="21"/>
      <c r="R99" s="21"/>
      <c r="S99" s="16"/>
      <c r="T99" s="21"/>
      <c r="U99" s="16"/>
      <c r="V99" s="16"/>
      <c r="W99" s="21"/>
      <c r="X99" s="16"/>
    </row>
    <row r="100" spans="2:24" ht="15">
      <c r="B100" s="9" t="s">
        <v>90</v>
      </c>
      <c r="D100" s="19">
        <f>IF(SUM(D92:D98)=0,"--",SUBTOTAL(9,D92:D98))</f>
        <v>17300</v>
      </c>
      <c r="E100" s="19">
        <f>IF(SUM(E92:E98)=0,"--",SUBTOTAL(9,E92:E98))</f>
        <v>17300</v>
      </c>
      <c r="F100" s="19" t="str">
        <f aca="true" t="shared" si="14" ref="F100:X100">IF(SUM(F92:F98)=0,"--",SUBTOTAL(9,F92:F98))</f>
        <v>--</v>
      </c>
      <c r="G100" s="19">
        <f t="shared" si="14"/>
        <v>15702.189999999999</v>
      </c>
      <c r="H100" s="19">
        <f t="shared" si="14"/>
        <v>15702.189999999999</v>
      </c>
      <c r="I100" s="19" t="str">
        <f t="shared" si="14"/>
        <v>--</v>
      </c>
      <c r="J100" s="19">
        <f t="shared" si="14"/>
        <v>8540</v>
      </c>
      <c r="K100" s="19">
        <f t="shared" si="14"/>
        <v>8540</v>
      </c>
      <c r="L100" s="19" t="str">
        <f t="shared" si="14"/>
        <v>--</v>
      </c>
      <c r="M100" s="19">
        <f t="shared" si="14"/>
        <v>10240</v>
      </c>
      <c r="N100" s="19">
        <f t="shared" si="14"/>
        <v>10240</v>
      </c>
      <c r="O100" s="19" t="str">
        <f t="shared" si="14"/>
        <v>--</v>
      </c>
      <c r="P100" s="19">
        <f t="shared" si="14"/>
        <v>25942.19</v>
      </c>
      <c r="Q100" s="19">
        <f t="shared" si="14"/>
        <v>25942.19</v>
      </c>
      <c r="R100" s="19" t="str">
        <f t="shared" si="14"/>
        <v>--</v>
      </c>
      <c r="S100" s="19">
        <f t="shared" si="14"/>
        <v>50000</v>
      </c>
      <c r="T100" s="19">
        <f t="shared" si="14"/>
        <v>45000</v>
      </c>
      <c r="U100" s="19">
        <f t="shared" si="14"/>
        <v>5000</v>
      </c>
      <c r="V100" s="19">
        <f t="shared" si="14"/>
        <v>12530</v>
      </c>
      <c r="W100" s="19">
        <f t="shared" si="14"/>
        <v>11530</v>
      </c>
      <c r="X100" s="19">
        <f t="shared" si="14"/>
        <v>1000</v>
      </c>
    </row>
    <row r="101" spans="4:24" ht="14.2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1"/>
      <c r="Q101" s="21"/>
      <c r="R101" s="21"/>
      <c r="S101" s="16"/>
      <c r="T101" s="21"/>
      <c r="U101" s="16"/>
      <c r="V101" s="16"/>
      <c r="W101" s="21"/>
      <c r="X101" s="16"/>
    </row>
    <row r="102" spans="2:24" ht="15">
      <c r="B102" s="6" t="s">
        <v>91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1"/>
      <c r="Q102" s="21"/>
      <c r="R102" s="21"/>
      <c r="S102" s="16"/>
      <c r="T102" s="21"/>
      <c r="U102" s="16"/>
      <c r="V102" s="16"/>
      <c r="W102" s="21"/>
      <c r="X102" s="16"/>
    </row>
    <row r="103" spans="2:24" ht="15">
      <c r="B103" s="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1"/>
      <c r="Q103" s="21"/>
      <c r="R103" s="21"/>
      <c r="S103" s="16"/>
      <c r="T103" s="21"/>
      <c r="U103" s="16"/>
      <c r="V103" s="16"/>
      <c r="W103" s="21"/>
      <c r="X103" s="16"/>
    </row>
    <row r="104" spans="2:24" ht="14.25">
      <c r="B104" s="8" t="s">
        <v>92</v>
      </c>
      <c r="C104" s="24" t="s">
        <v>154</v>
      </c>
      <c r="D104" s="16">
        <v>2000</v>
      </c>
      <c r="E104" s="16">
        <f>IF((SUM(D104)-SUM(F104))=0,"--",SUM(D104)-SUM(F104))</f>
        <v>1995.9</v>
      </c>
      <c r="F104" s="16">
        <v>4.1</v>
      </c>
      <c r="G104" s="16">
        <v>2784.3</v>
      </c>
      <c r="H104" s="16">
        <f>G104-I104</f>
        <v>2784.3</v>
      </c>
      <c r="I104" s="16">
        <v>0</v>
      </c>
      <c r="J104" s="16">
        <v>3400</v>
      </c>
      <c r="K104" s="21">
        <f aca="true" t="shared" si="15" ref="K104:K112">J104-L104</f>
        <v>3400</v>
      </c>
      <c r="L104" s="16">
        <v>0</v>
      </c>
      <c r="M104" s="16">
        <v>414</v>
      </c>
      <c r="N104" s="16">
        <f>M104-O104</f>
        <v>414</v>
      </c>
      <c r="O104" s="16">
        <v>0</v>
      </c>
      <c r="P104" s="21">
        <f>G104+M104</f>
        <v>3198.3</v>
      </c>
      <c r="Q104" s="21">
        <f>H104+N104</f>
        <v>3198.3</v>
      </c>
      <c r="R104" s="21">
        <f>I104+O104</f>
        <v>0</v>
      </c>
      <c r="S104" s="23">
        <v>4400</v>
      </c>
      <c r="T104" s="21">
        <f>S104-U104</f>
        <v>4300</v>
      </c>
      <c r="U104" s="16">
        <v>100</v>
      </c>
      <c r="V104" s="16">
        <v>800</v>
      </c>
      <c r="W104" s="21">
        <f>V104-X104</f>
        <v>700</v>
      </c>
      <c r="X104" s="16">
        <v>100</v>
      </c>
    </row>
    <row r="105" spans="2:24" ht="14.25">
      <c r="B105" s="8" t="s">
        <v>45</v>
      </c>
      <c r="D105" s="16"/>
      <c r="E105" s="16"/>
      <c r="F105" s="16"/>
      <c r="G105" s="16"/>
      <c r="H105" s="16"/>
      <c r="I105" s="16"/>
      <c r="J105" s="16"/>
      <c r="K105" s="21"/>
      <c r="L105" s="16"/>
      <c r="M105" s="16"/>
      <c r="N105" s="16"/>
      <c r="O105" s="16"/>
      <c r="P105" s="21"/>
      <c r="Q105" s="21"/>
      <c r="R105" s="21"/>
      <c r="S105" s="23"/>
      <c r="T105" s="21"/>
      <c r="U105" s="16"/>
      <c r="V105" s="16"/>
      <c r="W105" s="21"/>
      <c r="X105" s="16"/>
    </row>
    <row r="106" spans="2:24" ht="14.25">
      <c r="B106" s="8" t="s">
        <v>93</v>
      </c>
      <c r="C106" s="15" t="s">
        <v>153</v>
      </c>
      <c r="D106" s="16">
        <v>0</v>
      </c>
      <c r="E106" s="16">
        <v>0</v>
      </c>
      <c r="F106" s="18">
        <v>0</v>
      </c>
      <c r="G106" s="16">
        <v>0</v>
      </c>
      <c r="H106" s="16">
        <f>G106-I106</f>
        <v>0</v>
      </c>
      <c r="I106" s="16">
        <v>0</v>
      </c>
      <c r="J106" s="16">
        <v>0</v>
      </c>
      <c r="K106" s="21">
        <f t="shared" si="15"/>
        <v>0</v>
      </c>
      <c r="L106" s="16">
        <v>0</v>
      </c>
      <c r="M106" s="16">
        <v>0</v>
      </c>
      <c r="N106" s="16">
        <f aca="true" t="shared" si="16" ref="N106:N112">M106-O106</f>
        <v>0</v>
      </c>
      <c r="O106" s="16">
        <v>0</v>
      </c>
      <c r="P106" s="21">
        <f>G106+M106</f>
        <v>0</v>
      </c>
      <c r="Q106" s="21">
        <f>H106+N106</f>
        <v>0</v>
      </c>
      <c r="R106" s="21">
        <f>I106+O106</f>
        <v>0</v>
      </c>
      <c r="S106" s="23">
        <v>0</v>
      </c>
      <c r="T106" s="21">
        <f>S106-U106</f>
        <v>0</v>
      </c>
      <c r="U106" s="16">
        <v>0</v>
      </c>
      <c r="V106" s="16">
        <v>0</v>
      </c>
      <c r="W106" s="21">
        <f>V106-X106</f>
        <v>0</v>
      </c>
      <c r="X106" s="16">
        <v>0</v>
      </c>
    </row>
    <row r="107" spans="4:24" ht="14.25">
      <c r="D107" s="16"/>
      <c r="E107" s="16"/>
      <c r="F107" s="16"/>
      <c r="G107" s="16"/>
      <c r="H107" s="16"/>
      <c r="I107" s="16"/>
      <c r="J107" s="16"/>
      <c r="K107" s="21"/>
      <c r="L107" s="16"/>
      <c r="M107" s="16"/>
      <c r="N107" s="16"/>
      <c r="O107" s="16"/>
      <c r="P107" s="21"/>
      <c r="Q107" s="21"/>
      <c r="R107" s="21"/>
      <c r="S107" s="23"/>
      <c r="T107" s="21"/>
      <c r="U107" s="16"/>
      <c r="V107" s="16"/>
      <c r="W107" s="21"/>
      <c r="X107" s="16"/>
    </row>
    <row r="108" spans="2:24" ht="14.25">
      <c r="B108" s="8" t="s">
        <v>94</v>
      </c>
      <c r="C108" s="15" t="s">
        <v>153</v>
      </c>
      <c r="D108" s="16">
        <v>13786</v>
      </c>
      <c r="E108" s="16">
        <f>IF((SUM(D108)-SUM(F108))=0,"--",SUM(D108)-SUM(F108))</f>
        <v>12186</v>
      </c>
      <c r="F108" s="16">
        <v>1600</v>
      </c>
      <c r="G108" s="16">
        <v>18340.02</v>
      </c>
      <c r="H108" s="16">
        <f>G108-I108</f>
        <v>18340.02</v>
      </c>
      <c r="I108" s="16">
        <v>0</v>
      </c>
      <c r="J108" s="16">
        <v>17367</v>
      </c>
      <c r="K108" s="21">
        <f t="shared" si="15"/>
        <v>17367</v>
      </c>
      <c r="L108" s="16">
        <v>0</v>
      </c>
      <c r="M108" s="16">
        <v>12003.08</v>
      </c>
      <c r="N108" s="16">
        <f t="shared" si="16"/>
        <v>12003.08</v>
      </c>
      <c r="O108" s="16">
        <v>0</v>
      </c>
      <c r="P108" s="21">
        <f>G108+M108</f>
        <v>30343.1</v>
      </c>
      <c r="Q108" s="21">
        <f>H108+N108</f>
        <v>30343.1</v>
      </c>
      <c r="R108" s="21">
        <f>I108+O108</f>
        <v>0</v>
      </c>
      <c r="S108" s="23">
        <v>61650</v>
      </c>
      <c r="T108" s="21">
        <f>S108-U108</f>
        <v>61650</v>
      </c>
      <c r="U108" s="16">
        <v>0</v>
      </c>
      <c r="V108" s="16">
        <v>9800</v>
      </c>
      <c r="W108" s="21">
        <f>V108-X108</f>
        <v>9800</v>
      </c>
      <c r="X108" s="16">
        <v>0</v>
      </c>
    </row>
    <row r="109" spans="4:24" ht="14.25">
      <c r="D109" s="16"/>
      <c r="E109" s="16"/>
      <c r="F109" s="16"/>
      <c r="G109" s="16"/>
      <c r="H109" s="16"/>
      <c r="I109" s="16"/>
      <c r="J109" s="16"/>
      <c r="K109" s="21"/>
      <c r="L109" s="16"/>
      <c r="M109" s="16"/>
      <c r="N109" s="16"/>
      <c r="O109" s="16"/>
      <c r="P109" s="21"/>
      <c r="Q109" s="21"/>
      <c r="R109" s="21"/>
      <c r="S109" s="23"/>
      <c r="T109" s="21"/>
      <c r="U109" s="16"/>
      <c r="V109" s="16"/>
      <c r="W109" s="21"/>
      <c r="X109" s="16"/>
    </row>
    <row r="110" spans="2:24" ht="14.25">
      <c r="B110" s="8" t="s">
        <v>95</v>
      </c>
      <c r="C110" s="15" t="s">
        <v>153</v>
      </c>
      <c r="D110" s="16">
        <v>2240</v>
      </c>
      <c r="E110" s="16">
        <f>IF((SUM(D110)-SUM(F110))=0,"--",SUM(D110)-SUM(F110))</f>
        <v>288</v>
      </c>
      <c r="F110" s="16">
        <v>1952</v>
      </c>
      <c r="G110" s="16">
        <v>700.86</v>
      </c>
      <c r="H110" s="16">
        <f>G110-I110</f>
        <v>280.86</v>
      </c>
      <c r="I110" s="16">
        <v>420</v>
      </c>
      <c r="J110" s="16">
        <v>500</v>
      </c>
      <c r="K110" s="21">
        <f t="shared" si="15"/>
        <v>300</v>
      </c>
      <c r="L110" s="16">
        <v>200</v>
      </c>
      <c r="M110" s="16">
        <v>300</v>
      </c>
      <c r="N110" s="16">
        <f t="shared" si="16"/>
        <v>300</v>
      </c>
      <c r="O110" s="16">
        <v>0</v>
      </c>
      <c r="P110" s="21">
        <f>G110+M110</f>
        <v>1000.86</v>
      </c>
      <c r="Q110" s="21">
        <f>H110+N110</f>
        <v>580.86</v>
      </c>
      <c r="R110" s="21">
        <f>I110+O110</f>
        <v>420</v>
      </c>
      <c r="S110" s="23">
        <v>10200</v>
      </c>
      <c r="T110" s="21">
        <f>S110-U110</f>
        <v>900</v>
      </c>
      <c r="U110" s="16">
        <v>9300</v>
      </c>
      <c r="V110" s="16">
        <v>800</v>
      </c>
      <c r="W110" s="21">
        <f>V110-X110</f>
        <v>190</v>
      </c>
      <c r="X110" s="16">
        <v>610</v>
      </c>
    </row>
    <row r="111" spans="4:24" ht="14.25">
      <c r="D111" s="16"/>
      <c r="E111" s="16"/>
      <c r="F111" s="16"/>
      <c r="G111" s="16"/>
      <c r="H111" s="16"/>
      <c r="I111" s="16"/>
      <c r="J111" s="16"/>
      <c r="K111" s="21"/>
      <c r="L111" s="16"/>
      <c r="M111" s="16"/>
      <c r="N111" s="16"/>
      <c r="O111" s="16"/>
      <c r="P111" s="21"/>
      <c r="Q111" s="21"/>
      <c r="R111" s="21"/>
      <c r="S111" s="23"/>
      <c r="T111" s="21"/>
      <c r="U111" s="16"/>
      <c r="V111" s="16"/>
      <c r="W111" s="21"/>
      <c r="X111" s="16"/>
    </row>
    <row r="112" spans="2:24" ht="14.25">
      <c r="B112" s="8" t="s">
        <v>96</v>
      </c>
      <c r="C112" s="15" t="s">
        <v>153</v>
      </c>
      <c r="D112" s="16" t="s">
        <v>50</v>
      </c>
      <c r="E112" s="16" t="str">
        <f>IF((SUM(D112)-SUM(F112))=0,"--",SUM(D112)-SUM(F112))</f>
        <v>--</v>
      </c>
      <c r="F112" s="18" t="s">
        <v>48</v>
      </c>
      <c r="G112" s="16">
        <v>0</v>
      </c>
      <c r="H112" s="16">
        <f>G112-I112</f>
        <v>0</v>
      </c>
      <c r="I112" s="16">
        <v>0</v>
      </c>
      <c r="J112" s="16">
        <v>0</v>
      </c>
      <c r="K112" s="21">
        <f t="shared" si="15"/>
        <v>0</v>
      </c>
      <c r="L112" s="16">
        <v>0</v>
      </c>
      <c r="M112" s="16">
        <v>0</v>
      </c>
      <c r="N112" s="16">
        <f t="shared" si="16"/>
        <v>0</v>
      </c>
      <c r="O112" s="16">
        <v>0</v>
      </c>
      <c r="P112" s="21">
        <f>G112+M112</f>
        <v>0</v>
      </c>
      <c r="Q112" s="21">
        <f>H112+N112</f>
        <v>0</v>
      </c>
      <c r="R112" s="21">
        <f>I112+O112</f>
        <v>0</v>
      </c>
      <c r="S112" s="23">
        <v>0</v>
      </c>
      <c r="T112" s="21">
        <f>S112-U112</f>
        <v>0</v>
      </c>
      <c r="U112" s="16">
        <v>0</v>
      </c>
      <c r="V112" s="16">
        <v>0</v>
      </c>
      <c r="W112" s="21">
        <f>V112-X112</f>
        <v>0</v>
      </c>
      <c r="X112" s="16">
        <v>0</v>
      </c>
    </row>
    <row r="113" spans="2:24" ht="14.25">
      <c r="B113" s="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1"/>
      <c r="Q113" s="21"/>
      <c r="R113" s="21"/>
      <c r="S113" s="16"/>
      <c r="T113" s="21"/>
      <c r="U113" s="16"/>
      <c r="V113" s="16"/>
      <c r="W113" s="21"/>
      <c r="X113" s="16"/>
    </row>
    <row r="114" spans="2:24" ht="15">
      <c r="B114" s="9" t="s">
        <v>97</v>
      </c>
      <c r="D114" s="19">
        <f>IF(SUM(D104:D112)=0,"--",SUBTOTAL(9,D104:D112))</f>
        <v>18026</v>
      </c>
      <c r="E114" s="19">
        <f>IF(SUM(E104:E112)=0,"--",SUBTOTAL(9,E104:E112))</f>
        <v>14469.9</v>
      </c>
      <c r="F114" s="19">
        <f>IF(SUM(F104:F112)=0,"--",SUBTOTAL(9,F104:F112))</f>
        <v>3556.1</v>
      </c>
      <c r="G114" s="19">
        <f aca="true" t="shared" si="17" ref="G114:X114">IF(SUM(G104:G112)=0,"--",SUBTOTAL(9,G104:G112))</f>
        <v>21825.18</v>
      </c>
      <c r="H114" s="19">
        <f t="shared" si="17"/>
        <v>21405.18</v>
      </c>
      <c r="I114" s="19">
        <f t="shared" si="17"/>
        <v>420</v>
      </c>
      <c r="J114" s="19">
        <f t="shared" si="17"/>
        <v>21267</v>
      </c>
      <c r="K114" s="19">
        <f t="shared" si="17"/>
        <v>21067</v>
      </c>
      <c r="L114" s="19">
        <f t="shared" si="17"/>
        <v>200</v>
      </c>
      <c r="M114" s="19">
        <f t="shared" si="17"/>
        <v>12717.08</v>
      </c>
      <c r="N114" s="19">
        <f t="shared" si="17"/>
        <v>12717.08</v>
      </c>
      <c r="O114" s="19" t="str">
        <f t="shared" si="17"/>
        <v>--</v>
      </c>
      <c r="P114" s="19">
        <f t="shared" si="17"/>
        <v>34542.26</v>
      </c>
      <c r="Q114" s="19">
        <f t="shared" si="17"/>
        <v>34122.26</v>
      </c>
      <c r="R114" s="19">
        <f t="shared" si="17"/>
        <v>420</v>
      </c>
      <c r="S114" s="19">
        <f t="shared" si="17"/>
        <v>76250</v>
      </c>
      <c r="T114" s="19">
        <f t="shared" si="17"/>
        <v>66850</v>
      </c>
      <c r="U114" s="19">
        <f t="shared" si="17"/>
        <v>9400</v>
      </c>
      <c r="V114" s="19">
        <f t="shared" si="17"/>
        <v>11400</v>
      </c>
      <c r="W114" s="19">
        <f t="shared" si="17"/>
        <v>10690</v>
      </c>
      <c r="X114" s="19">
        <f t="shared" si="17"/>
        <v>710</v>
      </c>
    </row>
    <row r="115" spans="4:24" ht="14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21"/>
      <c r="Q115" s="21"/>
      <c r="R115" s="21"/>
      <c r="S115" s="16"/>
      <c r="T115" s="21"/>
      <c r="U115" s="16"/>
      <c r="V115" s="16"/>
      <c r="W115" s="21"/>
      <c r="X115" s="16"/>
    </row>
    <row r="116" spans="2:24" ht="30">
      <c r="B116" s="6" t="s">
        <v>98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21"/>
      <c r="Q116" s="21"/>
      <c r="R116" s="21"/>
      <c r="S116" s="16"/>
      <c r="T116" s="21"/>
      <c r="U116" s="16"/>
      <c r="V116" s="16"/>
      <c r="W116" s="21"/>
      <c r="X116" s="16"/>
    </row>
    <row r="117" spans="2:24" ht="14.25">
      <c r="B117" s="8" t="s">
        <v>45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21"/>
      <c r="Q117" s="21"/>
      <c r="R117" s="21"/>
      <c r="S117" s="16"/>
      <c r="T117" s="21"/>
      <c r="U117" s="16"/>
      <c r="V117" s="16"/>
      <c r="W117" s="21"/>
      <c r="X117" s="16"/>
    </row>
    <row r="118" spans="2:24" ht="14.25">
      <c r="B118" s="8" t="s">
        <v>99</v>
      </c>
      <c r="C118" s="15" t="s">
        <v>153</v>
      </c>
      <c r="D118" s="16">
        <v>140</v>
      </c>
      <c r="E118" s="16">
        <f>IF((SUM(D118)-SUM(F118))=0,"--",SUM(D118)-SUM(F118))</f>
        <v>120</v>
      </c>
      <c r="F118" s="16">
        <v>20</v>
      </c>
      <c r="G118" s="16">
        <v>163.91</v>
      </c>
      <c r="H118" s="16">
        <f>G118-I118</f>
        <v>163.91</v>
      </c>
      <c r="I118" s="16">
        <v>0</v>
      </c>
      <c r="J118" s="16">
        <v>45</v>
      </c>
      <c r="K118" s="21">
        <f aca="true" t="shared" si="18" ref="K118:K124">J118-L118</f>
        <v>45</v>
      </c>
      <c r="L118" s="16">
        <v>0</v>
      </c>
      <c r="M118" s="16">
        <v>45</v>
      </c>
      <c r="N118" s="16">
        <f>M118-O118</f>
        <v>45</v>
      </c>
      <c r="O118" s="16">
        <v>0</v>
      </c>
      <c r="P118" s="21">
        <f>G118+M118</f>
        <v>208.91</v>
      </c>
      <c r="Q118" s="21">
        <f>H118+N118</f>
        <v>208.91</v>
      </c>
      <c r="R118" s="21">
        <f>I118+O118</f>
        <v>0</v>
      </c>
      <c r="S118" s="16">
        <v>673</v>
      </c>
      <c r="T118" s="21">
        <f>S118-U118</f>
        <v>673</v>
      </c>
      <c r="U118" s="16">
        <v>0</v>
      </c>
      <c r="V118" s="16">
        <v>90</v>
      </c>
      <c r="W118" s="21">
        <f>V118-X118</f>
        <v>90</v>
      </c>
      <c r="X118" s="16">
        <v>0</v>
      </c>
    </row>
    <row r="119" spans="4:24" ht="14.25">
      <c r="D119" s="16"/>
      <c r="E119" s="16"/>
      <c r="F119" s="16"/>
      <c r="G119" s="16"/>
      <c r="H119" s="16"/>
      <c r="I119" s="16"/>
      <c r="J119" s="16"/>
      <c r="K119" s="21"/>
      <c r="L119" s="16"/>
      <c r="M119" s="16"/>
      <c r="N119" s="16"/>
      <c r="O119" s="16"/>
      <c r="P119" s="21"/>
      <c r="Q119" s="21"/>
      <c r="R119" s="21"/>
      <c r="S119" s="16"/>
      <c r="T119" s="21"/>
      <c r="U119" s="16"/>
      <c r="V119" s="16"/>
      <c r="W119" s="21"/>
      <c r="X119" s="16"/>
    </row>
    <row r="120" spans="2:24" ht="28.5">
      <c r="B120" s="25" t="s">
        <v>100</v>
      </c>
      <c r="C120" s="15" t="s">
        <v>153</v>
      </c>
      <c r="D120" s="16">
        <v>745</v>
      </c>
      <c r="E120" s="16">
        <f>IF((SUM(D120)-SUM(F120))=0,"--",SUM(D120)-SUM(F120))</f>
        <v>745</v>
      </c>
      <c r="F120" s="18" t="s">
        <v>48</v>
      </c>
      <c r="G120" s="16">
        <v>574.28</v>
      </c>
      <c r="H120" s="16">
        <f>G120-I120</f>
        <v>574.28</v>
      </c>
      <c r="I120" s="16">
        <v>0</v>
      </c>
      <c r="J120" s="16">
        <v>1000</v>
      </c>
      <c r="K120" s="21">
        <f t="shared" si="18"/>
        <v>1000</v>
      </c>
      <c r="L120" s="16">
        <v>0</v>
      </c>
      <c r="M120" s="16">
        <v>200</v>
      </c>
      <c r="N120" s="16">
        <f>M120-O120</f>
        <v>200</v>
      </c>
      <c r="O120" s="16">
        <v>0</v>
      </c>
      <c r="P120" s="21">
        <f>G120+M120</f>
        <v>774.28</v>
      </c>
      <c r="Q120" s="21">
        <f>H120+N120</f>
        <v>774.28</v>
      </c>
      <c r="R120" s="21">
        <f>I120+O120</f>
        <v>0</v>
      </c>
      <c r="S120" s="16">
        <v>14295</v>
      </c>
      <c r="T120" s="21">
        <f>S120-U120</f>
        <v>45</v>
      </c>
      <c r="U120" s="16">
        <v>14250</v>
      </c>
      <c r="V120" s="16">
        <v>2500</v>
      </c>
      <c r="W120" s="21">
        <f>V120-X120</f>
        <v>8</v>
      </c>
      <c r="X120" s="16">
        <v>2492</v>
      </c>
    </row>
    <row r="121" spans="4:24" ht="14.25">
      <c r="D121" s="16"/>
      <c r="E121" s="16"/>
      <c r="F121" s="16"/>
      <c r="G121" s="16"/>
      <c r="H121" s="16"/>
      <c r="I121" s="16"/>
      <c r="J121" s="16"/>
      <c r="K121" s="21"/>
      <c r="L121" s="16"/>
      <c r="M121" s="16"/>
      <c r="N121" s="16"/>
      <c r="O121" s="16"/>
      <c r="P121" s="21"/>
      <c r="Q121" s="21"/>
      <c r="R121" s="21"/>
      <c r="S121" s="16"/>
      <c r="T121" s="21"/>
      <c r="U121" s="16"/>
      <c r="V121" s="16"/>
      <c r="W121" s="21"/>
      <c r="X121" s="16"/>
    </row>
    <row r="122" spans="2:24" ht="14.25">
      <c r="B122" s="8" t="s">
        <v>101</v>
      </c>
      <c r="C122" s="15" t="s">
        <v>153</v>
      </c>
      <c r="D122" s="16">
        <v>176</v>
      </c>
      <c r="E122" s="16">
        <f>IF((SUM(D122)-SUM(F122))=0,"--",SUM(D122)-SUM(F122))</f>
        <v>168</v>
      </c>
      <c r="F122" s="16">
        <v>8</v>
      </c>
      <c r="G122" s="16">
        <v>172.73</v>
      </c>
      <c r="H122" s="16">
        <f>G122-I122</f>
        <v>172.73</v>
      </c>
      <c r="I122" s="16">
        <v>0</v>
      </c>
      <c r="J122" s="16">
        <v>55</v>
      </c>
      <c r="K122" s="21">
        <f t="shared" si="18"/>
        <v>55</v>
      </c>
      <c r="L122" s="16">
        <v>0</v>
      </c>
      <c r="M122" s="16">
        <v>55</v>
      </c>
      <c r="N122" s="16">
        <f>M122-O122</f>
        <v>55</v>
      </c>
      <c r="O122" s="16">
        <v>0</v>
      </c>
      <c r="P122" s="21">
        <f>G122+M122</f>
        <v>227.73</v>
      </c>
      <c r="Q122" s="21">
        <f>H122+N122</f>
        <v>227.73</v>
      </c>
      <c r="R122" s="21">
        <f>I122+O122</f>
        <v>0</v>
      </c>
      <c r="S122" s="16">
        <v>400</v>
      </c>
      <c r="T122" s="21">
        <f>S122-U122</f>
        <v>400</v>
      </c>
      <c r="U122" s="16">
        <v>0</v>
      </c>
      <c r="V122" s="16">
        <v>75</v>
      </c>
      <c r="W122" s="21">
        <f>V122-X122</f>
        <v>75</v>
      </c>
      <c r="X122" s="16">
        <v>0</v>
      </c>
    </row>
    <row r="123" spans="4:24" ht="14.25">
      <c r="D123" s="16"/>
      <c r="E123" s="16"/>
      <c r="F123" s="16"/>
      <c r="G123" s="16"/>
      <c r="H123" s="16"/>
      <c r="I123" s="16"/>
      <c r="J123" s="16"/>
      <c r="K123" s="21"/>
      <c r="L123" s="16"/>
      <c r="M123" s="16"/>
      <c r="N123" s="16"/>
      <c r="O123" s="16"/>
      <c r="P123" s="21"/>
      <c r="Q123" s="21"/>
      <c r="R123" s="21"/>
      <c r="S123" s="16"/>
      <c r="T123" s="21"/>
      <c r="U123" s="16"/>
      <c r="V123" s="16"/>
      <c r="W123" s="21"/>
      <c r="X123" s="16"/>
    </row>
    <row r="124" spans="2:24" ht="14.25">
      <c r="B124" s="8" t="s">
        <v>102</v>
      </c>
      <c r="C124" s="15" t="s">
        <v>153</v>
      </c>
      <c r="D124" s="16">
        <v>500</v>
      </c>
      <c r="E124" s="16">
        <f>IF((SUM(D124)-SUM(F124))=0,"--",SUM(D124)-SUM(F124))</f>
        <v>380</v>
      </c>
      <c r="F124" s="16">
        <v>120</v>
      </c>
      <c r="G124" s="16">
        <v>676.83</v>
      </c>
      <c r="H124" s="16">
        <f>G124-I124</f>
        <v>676.83</v>
      </c>
      <c r="I124" s="16">
        <v>0</v>
      </c>
      <c r="J124" s="16">
        <v>142</v>
      </c>
      <c r="K124" s="21">
        <f t="shared" si="18"/>
        <v>142</v>
      </c>
      <c r="L124" s="16">
        <v>0</v>
      </c>
      <c r="M124" s="16">
        <v>142</v>
      </c>
      <c r="N124" s="16">
        <f>M124-O124</f>
        <v>142</v>
      </c>
      <c r="O124" s="16">
        <v>0</v>
      </c>
      <c r="P124" s="21">
        <f>G124+M124</f>
        <v>818.83</v>
      </c>
      <c r="Q124" s="21">
        <f>H124+N124</f>
        <v>818.83</v>
      </c>
      <c r="R124" s="21">
        <f>I124+O124</f>
        <v>0</v>
      </c>
      <c r="S124" s="16">
        <v>1898</v>
      </c>
      <c r="T124" s="21">
        <f>S124-U124</f>
        <v>1598</v>
      </c>
      <c r="U124" s="16">
        <v>300</v>
      </c>
      <c r="V124" s="16">
        <v>215</v>
      </c>
      <c r="W124" s="21">
        <f>V124-X124</f>
        <v>175</v>
      </c>
      <c r="X124" s="16">
        <v>40</v>
      </c>
    </row>
    <row r="125" spans="4:24" ht="14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21"/>
      <c r="Q125" s="21"/>
      <c r="R125" s="21"/>
      <c r="S125" s="16"/>
      <c r="T125" s="21"/>
      <c r="U125" s="16"/>
      <c r="V125" s="16"/>
      <c r="W125" s="21"/>
      <c r="X125" s="16"/>
    </row>
    <row r="126" spans="2:24" ht="15">
      <c r="B126" s="9" t="s">
        <v>103</v>
      </c>
      <c r="D126" s="19">
        <f>IF(SUM(D118:D124)=0,"--",SUBTOTAL(9,D118:D124))</f>
        <v>1561</v>
      </c>
      <c r="E126" s="19">
        <f>IF(SUM(E118:E124)=0,"--",SUBTOTAL(9,E118:E124))</f>
        <v>1413</v>
      </c>
      <c r="F126" s="19">
        <f>IF(SUM(F118:F124)=0,"--",SUBTOTAL(9,F118:F124))</f>
        <v>148</v>
      </c>
      <c r="G126" s="19">
        <f aca="true" t="shared" si="19" ref="G126:X126">IF(SUM(G118:G124)=0,"--",SUBTOTAL(9,G118:G124))</f>
        <v>1587.75</v>
      </c>
      <c r="H126" s="19">
        <f t="shared" si="19"/>
        <v>1587.75</v>
      </c>
      <c r="I126" s="19" t="str">
        <f t="shared" si="19"/>
        <v>--</v>
      </c>
      <c r="J126" s="19">
        <f t="shared" si="19"/>
        <v>1242</v>
      </c>
      <c r="K126" s="19">
        <f t="shared" si="19"/>
        <v>1242</v>
      </c>
      <c r="L126" s="19" t="str">
        <f t="shared" si="19"/>
        <v>--</v>
      </c>
      <c r="M126" s="19">
        <f t="shared" si="19"/>
        <v>442</v>
      </c>
      <c r="N126" s="19">
        <f t="shared" si="19"/>
        <v>442</v>
      </c>
      <c r="O126" s="19" t="str">
        <f t="shared" si="19"/>
        <v>--</v>
      </c>
      <c r="P126" s="19">
        <f t="shared" si="19"/>
        <v>2029.75</v>
      </c>
      <c r="Q126" s="19">
        <f t="shared" si="19"/>
        <v>2029.75</v>
      </c>
      <c r="R126" s="19" t="str">
        <f t="shared" si="19"/>
        <v>--</v>
      </c>
      <c r="S126" s="19">
        <f t="shared" si="19"/>
        <v>17266</v>
      </c>
      <c r="T126" s="19">
        <f t="shared" si="19"/>
        <v>2716</v>
      </c>
      <c r="U126" s="19">
        <f t="shared" si="19"/>
        <v>14550</v>
      </c>
      <c r="V126" s="19">
        <f t="shared" si="19"/>
        <v>2880</v>
      </c>
      <c r="W126" s="19">
        <f t="shared" si="19"/>
        <v>348</v>
      </c>
      <c r="X126" s="19">
        <f t="shared" si="19"/>
        <v>2532</v>
      </c>
    </row>
    <row r="127" spans="4:24" ht="14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21"/>
      <c r="Q127" s="21"/>
      <c r="R127" s="21"/>
      <c r="S127" s="16"/>
      <c r="T127" s="21"/>
      <c r="U127" s="16"/>
      <c r="V127" s="16"/>
      <c r="W127" s="21"/>
      <c r="X127" s="16"/>
    </row>
    <row r="128" spans="2:24" ht="15">
      <c r="B128" s="6" t="s">
        <v>104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1"/>
      <c r="Q128" s="21"/>
      <c r="R128" s="21"/>
      <c r="S128" s="16"/>
      <c r="T128" s="21"/>
      <c r="U128" s="16"/>
      <c r="V128" s="16"/>
      <c r="W128" s="21"/>
      <c r="X128" s="16"/>
    </row>
    <row r="129" spans="2:24" ht="14.25">
      <c r="B129" s="8" t="s">
        <v>45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1"/>
      <c r="Q129" s="21"/>
      <c r="R129" s="21"/>
      <c r="S129" s="16"/>
      <c r="T129" s="21"/>
      <c r="U129" s="16"/>
      <c r="V129" s="16"/>
      <c r="W129" s="21"/>
      <c r="X129" s="16"/>
    </row>
    <row r="130" spans="2:24" ht="14.25">
      <c r="B130" s="8" t="s">
        <v>105</v>
      </c>
      <c r="C130" s="15" t="s">
        <v>153</v>
      </c>
      <c r="D130" s="16">
        <v>120</v>
      </c>
      <c r="E130" s="16">
        <f>IF((SUM(D130)-SUM(F130))=0,"--",SUM(D130)-SUM(F130))</f>
        <v>120</v>
      </c>
      <c r="F130" s="18" t="s">
        <v>48</v>
      </c>
      <c r="G130" s="16">
        <v>94.44</v>
      </c>
      <c r="H130" s="16">
        <f>G130-I130</f>
        <v>94.44</v>
      </c>
      <c r="I130" s="16">
        <v>0</v>
      </c>
      <c r="J130" s="16">
        <v>29</v>
      </c>
      <c r="K130" s="21">
        <f aca="true" t="shared" si="20" ref="K130:K136">J130-L130</f>
        <v>29</v>
      </c>
      <c r="L130" s="16">
        <v>0</v>
      </c>
      <c r="M130" s="16">
        <v>29</v>
      </c>
      <c r="N130" s="16">
        <f>M130-O130</f>
        <v>29</v>
      </c>
      <c r="O130" s="16">
        <v>0</v>
      </c>
      <c r="P130" s="21">
        <f>G130+M130</f>
        <v>123.44</v>
      </c>
      <c r="Q130" s="21">
        <f>H130+N130</f>
        <v>123.44</v>
      </c>
      <c r="R130" s="21">
        <f>I130+O130</f>
        <v>0</v>
      </c>
      <c r="S130" s="23">
        <v>390</v>
      </c>
      <c r="T130" s="21">
        <f>S130-U130</f>
        <v>245</v>
      </c>
      <c r="U130" s="16">
        <v>145</v>
      </c>
      <c r="V130" s="23">
        <v>60</v>
      </c>
      <c r="W130" s="21">
        <f>V130-X130</f>
        <v>35</v>
      </c>
      <c r="X130" s="16">
        <v>25</v>
      </c>
    </row>
    <row r="131" spans="4:24" ht="14.25">
      <c r="D131" s="16"/>
      <c r="E131" s="16"/>
      <c r="F131" s="16"/>
      <c r="G131" s="16"/>
      <c r="H131" s="16"/>
      <c r="I131" s="16"/>
      <c r="J131" s="16"/>
      <c r="K131" s="21"/>
      <c r="L131" s="16"/>
      <c r="M131" s="16"/>
      <c r="N131" s="16"/>
      <c r="O131" s="16"/>
      <c r="P131" s="21"/>
      <c r="Q131" s="21"/>
      <c r="R131" s="21"/>
      <c r="S131" s="23"/>
      <c r="T131" s="21"/>
      <c r="U131" s="16"/>
      <c r="V131" s="23"/>
      <c r="W131" s="21"/>
      <c r="X131" s="16"/>
    </row>
    <row r="132" spans="2:24" ht="14.25">
      <c r="B132" s="8" t="s">
        <v>106</v>
      </c>
      <c r="C132" s="15" t="s">
        <v>153</v>
      </c>
      <c r="D132" s="16">
        <v>6050</v>
      </c>
      <c r="E132" s="16">
        <f>IF((SUM(D132)-SUM(F132))=0,"--",SUM(D132)-SUM(F132))</f>
        <v>5650</v>
      </c>
      <c r="F132" s="16">
        <v>400</v>
      </c>
      <c r="G132" s="16">
        <v>3894.45</v>
      </c>
      <c r="H132" s="16">
        <f>G132-I132</f>
        <v>3894.45</v>
      </c>
      <c r="I132" s="16">
        <v>0</v>
      </c>
      <c r="J132" s="16">
        <v>2350</v>
      </c>
      <c r="K132" s="21">
        <f t="shared" si="20"/>
        <v>1850</v>
      </c>
      <c r="L132" s="16">
        <v>500</v>
      </c>
      <c r="M132" s="16">
        <v>2150</v>
      </c>
      <c r="N132" s="16">
        <f>M132-O132</f>
        <v>650</v>
      </c>
      <c r="O132" s="16">
        <v>1500</v>
      </c>
      <c r="P132" s="21">
        <f>G132+M132</f>
        <v>6044.45</v>
      </c>
      <c r="Q132" s="21">
        <f>H132+N132</f>
        <v>4544.45</v>
      </c>
      <c r="R132" s="21">
        <f>I132+O132</f>
        <v>1500</v>
      </c>
      <c r="S132" s="23">
        <v>30075</v>
      </c>
      <c r="T132" s="21">
        <f>S132-U132</f>
        <v>30075</v>
      </c>
      <c r="U132" s="16">
        <v>0</v>
      </c>
      <c r="V132" s="23">
        <v>4000</v>
      </c>
      <c r="W132" s="21">
        <f>V132-X132</f>
        <v>4000</v>
      </c>
      <c r="X132" s="16">
        <v>0</v>
      </c>
    </row>
    <row r="133" spans="4:24" ht="14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21"/>
      <c r="Q133" s="21"/>
      <c r="R133" s="21"/>
      <c r="S133" s="23"/>
      <c r="T133" s="21"/>
      <c r="U133" s="16"/>
      <c r="V133" s="23"/>
      <c r="W133" s="21"/>
      <c r="X133" s="16"/>
    </row>
    <row r="134" spans="2:24" ht="14.25">
      <c r="B134" s="8" t="s">
        <v>107</v>
      </c>
      <c r="C134" s="15" t="s">
        <v>153</v>
      </c>
      <c r="D134" s="16">
        <v>40</v>
      </c>
      <c r="E134" s="16">
        <f>IF((SUM(D134)-SUM(F134))=0,"--",SUM(D134)-SUM(F134))</f>
        <v>40</v>
      </c>
      <c r="F134" s="18" t="s">
        <v>48</v>
      </c>
      <c r="G134" s="16">
        <v>60.1</v>
      </c>
      <c r="H134" s="16">
        <f>G134-I134</f>
        <v>60.1</v>
      </c>
      <c r="I134" s="16">
        <v>0</v>
      </c>
      <c r="J134" s="16">
        <v>19</v>
      </c>
      <c r="K134" s="21">
        <f t="shared" si="20"/>
        <v>19</v>
      </c>
      <c r="L134" s="16">
        <v>0</v>
      </c>
      <c r="M134" s="16">
        <v>19</v>
      </c>
      <c r="N134" s="16">
        <f>M134-O134</f>
        <v>19</v>
      </c>
      <c r="O134" s="16">
        <v>0</v>
      </c>
      <c r="P134" s="21">
        <f>G134+M134</f>
        <v>79.1</v>
      </c>
      <c r="Q134" s="21">
        <f>H134+N134</f>
        <v>79.1</v>
      </c>
      <c r="R134" s="21">
        <f>I134+O134</f>
        <v>0</v>
      </c>
      <c r="S134" s="23">
        <v>120</v>
      </c>
      <c r="T134" s="21">
        <f>S134-U134</f>
        <v>120</v>
      </c>
      <c r="U134" s="16">
        <v>0</v>
      </c>
      <c r="V134" s="23">
        <v>35</v>
      </c>
      <c r="W134" s="21">
        <f>V134-X134</f>
        <v>35</v>
      </c>
      <c r="X134" s="16">
        <v>0</v>
      </c>
    </row>
    <row r="135" spans="4:24" ht="14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21"/>
      <c r="Q135" s="21"/>
      <c r="R135" s="21"/>
      <c r="S135" s="23"/>
      <c r="T135" s="21"/>
      <c r="U135" s="16"/>
      <c r="V135" s="23"/>
      <c r="W135" s="21"/>
      <c r="X135" s="16"/>
    </row>
    <row r="136" spans="2:24" ht="14.25">
      <c r="B136" s="8" t="s">
        <v>108</v>
      </c>
      <c r="C136" s="15" t="s">
        <v>153</v>
      </c>
      <c r="D136" s="16">
        <v>1200</v>
      </c>
      <c r="E136" s="16">
        <f>IF((SUM(D136)-SUM(F136))=0,"--",SUM(D136)-SUM(F136))</f>
        <v>990</v>
      </c>
      <c r="F136" s="16">
        <v>210</v>
      </c>
      <c r="G136" s="16">
        <v>2949.05</v>
      </c>
      <c r="H136" s="16">
        <f>G136-I136</f>
        <v>2949.05</v>
      </c>
      <c r="I136" s="16">
        <v>0</v>
      </c>
      <c r="J136" s="16">
        <v>1600</v>
      </c>
      <c r="K136" s="21">
        <f t="shared" si="20"/>
        <v>1600</v>
      </c>
      <c r="L136" s="16">
        <v>0</v>
      </c>
      <c r="M136" s="16">
        <v>870</v>
      </c>
      <c r="N136" s="16">
        <f>M136-O136</f>
        <v>870</v>
      </c>
      <c r="O136" s="16">
        <v>0</v>
      </c>
      <c r="P136" s="21">
        <f>G136+M136</f>
        <v>3819.05</v>
      </c>
      <c r="Q136" s="21">
        <f>H136+N136</f>
        <v>3819.05</v>
      </c>
      <c r="R136" s="21">
        <f>I136+O136</f>
        <v>0</v>
      </c>
      <c r="S136" s="23">
        <v>10000</v>
      </c>
      <c r="T136" s="21">
        <f>S136-U136</f>
        <v>10000</v>
      </c>
      <c r="U136" s="16">
        <v>0</v>
      </c>
      <c r="V136" s="23">
        <v>2000</v>
      </c>
      <c r="W136" s="21">
        <f>V136-X136</f>
        <v>2000</v>
      </c>
      <c r="X136" s="16">
        <v>0</v>
      </c>
    </row>
    <row r="137" spans="4:24" ht="14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1"/>
      <c r="Q137" s="21"/>
      <c r="R137" s="21"/>
      <c r="S137" s="23"/>
      <c r="T137" s="21"/>
      <c r="U137" s="16"/>
      <c r="V137" s="23"/>
      <c r="W137" s="21"/>
      <c r="X137" s="16"/>
    </row>
    <row r="138" spans="2:24" ht="14.25">
      <c r="B138" s="8" t="s">
        <v>109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21"/>
      <c r="Q138" s="21"/>
      <c r="R138" s="21"/>
      <c r="S138" s="23"/>
      <c r="T138" s="21"/>
      <c r="U138" s="16"/>
      <c r="V138" s="23"/>
      <c r="W138" s="21"/>
      <c r="X138" s="16"/>
    </row>
    <row r="139" spans="2:24" ht="14.25">
      <c r="B139" s="8" t="s">
        <v>110</v>
      </c>
      <c r="C139" s="15" t="s">
        <v>153</v>
      </c>
      <c r="D139" s="16">
        <v>20</v>
      </c>
      <c r="E139" s="16">
        <f>IF((SUM(D139)-SUM(F139))=0,"--",SUM(D139)-SUM(F139))</f>
        <v>20</v>
      </c>
      <c r="F139" s="18" t="s">
        <v>48</v>
      </c>
      <c r="G139" s="16">
        <v>15</v>
      </c>
      <c r="H139" s="16">
        <f>G139-I139</f>
        <v>15</v>
      </c>
      <c r="I139" s="16">
        <v>0</v>
      </c>
      <c r="J139" s="16">
        <v>5</v>
      </c>
      <c r="K139" s="21">
        <f>J139-L139</f>
        <v>5</v>
      </c>
      <c r="L139" s="16">
        <v>0</v>
      </c>
      <c r="M139" s="16">
        <v>5</v>
      </c>
      <c r="N139" s="16">
        <f>M139-O139</f>
        <v>5</v>
      </c>
      <c r="O139" s="16">
        <v>0</v>
      </c>
      <c r="P139" s="21">
        <f>G139+M139</f>
        <v>20</v>
      </c>
      <c r="Q139" s="21">
        <f>H139+N139</f>
        <v>20</v>
      </c>
      <c r="R139" s="21">
        <f>I139+O139</f>
        <v>0</v>
      </c>
      <c r="S139" s="23">
        <v>35</v>
      </c>
      <c r="T139" s="21">
        <f>S139-U139</f>
        <v>35</v>
      </c>
      <c r="U139" s="16">
        <v>0</v>
      </c>
      <c r="V139" s="23">
        <v>8</v>
      </c>
      <c r="W139" s="21">
        <f>V139-X139</f>
        <v>8</v>
      </c>
      <c r="X139" s="16">
        <v>0</v>
      </c>
    </row>
    <row r="140" spans="4:24" ht="14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21"/>
      <c r="Q140" s="21"/>
      <c r="R140" s="21"/>
      <c r="S140" s="16"/>
      <c r="T140" s="21"/>
      <c r="U140" s="16"/>
      <c r="V140" s="16"/>
      <c r="W140" s="21"/>
      <c r="X140" s="16"/>
    </row>
    <row r="141" spans="2:24" ht="15">
      <c r="B141" s="9" t="s">
        <v>111</v>
      </c>
      <c r="D141" s="19">
        <f>IF(SUM(D130:D139)=0,"--",SUBTOTAL(9,D130:D139))</f>
        <v>7430</v>
      </c>
      <c r="E141" s="19">
        <f>IF(SUM(E130:E139)=0,"--",SUBTOTAL(9,E130:E139))</f>
        <v>6820</v>
      </c>
      <c r="F141" s="19">
        <f>IF(SUM(F130:F139)=0,"--",SUBTOTAL(9,F130:F139))</f>
        <v>610</v>
      </c>
      <c r="G141" s="19">
        <f aca="true" t="shared" si="21" ref="G141:X141">IF(SUM(G130:G139)=0,"--",SUBTOTAL(9,G130:G139))</f>
        <v>7013.04</v>
      </c>
      <c r="H141" s="19">
        <f t="shared" si="21"/>
        <v>7013.04</v>
      </c>
      <c r="I141" s="19" t="str">
        <f t="shared" si="21"/>
        <v>--</v>
      </c>
      <c r="J141" s="19">
        <f t="shared" si="21"/>
        <v>4003</v>
      </c>
      <c r="K141" s="19">
        <f t="shared" si="21"/>
        <v>3503</v>
      </c>
      <c r="L141" s="19">
        <f t="shared" si="21"/>
        <v>500</v>
      </c>
      <c r="M141" s="19">
        <f t="shared" si="21"/>
        <v>3073</v>
      </c>
      <c r="N141" s="19">
        <f t="shared" si="21"/>
        <v>1573</v>
      </c>
      <c r="O141" s="19">
        <f t="shared" si="21"/>
        <v>1500</v>
      </c>
      <c r="P141" s="19">
        <f t="shared" si="21"/>
        <v>10086.04</v>
      </c>
      <c r="Q141" s="19">
        <f t="shared" si="21"/>
        <v>8586.04</v>
      </c>
      <c r="R141" s="19">
        <f t="shared" si="21"/>
        <v>1500</v>
      </c>
      <c r="S141" s="19">
        <f t="shared" si="21"/>
        <v>40620</v>
      </c>
      <c r="T141" s="19">
        <f t="shared" si="21"/>
        <v>40475</v>
      </c>
      <c r="U141" s="19">
        <f t="shared" si="21"/>
        <v>145</v>
      </c>
      <c r="V141" s="19">
        <f t="shared" si="21"/>
        <v>6103</v>
      </c>
      <c r="W141" s="19">
        <f t="shared" si="21"/>
        <v>6078</v>
      </c>
      <c r="X141" s="19">
        <f t="shared" si="21"/>
        <v>25</v>
      </c>
    </row>
    <row r="142" spans="4:24" ht="14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21"/>
      <c r="Q142" s="21"/>
      <c r="R142" s="21"/>
      <c r="S142" s="16"/>
      <c r="T142" s="21"/>
      <c r="U142" s="16"/>
      <c r="V142" s="16"/>
      <c r="W142" s="21"/>
      <c r="X142" s="16"/>
    </row>
    <row r="143" spans="2:24" ht="15">
      <c r="B143" s="6" t="s">
        <v>112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21"/>
      <c r="Q143" s="21"/>
      <c r="R143" s="21"/>
      <c r="S143" s="16"/>
      <c r="T143" s="21"/>
      <c r="U143" s="16"/>
      <c r="V143" s="16"/>
      <c r="W143" s="21"/>
      <c r="X143" s="16"/>
    </row>
    <row r="144" spans="2:24" ht="14.25">
      <c r="B144" s="8" t="s">
        <v>45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21"/>
      <c r="Q144" s="21"/>
      <c r="R144" s="21"/>
      <c r="S144" s="16"/>
      <c r="T144" s="21"/>
      <c r="U144" s="16"/>
      <c r="V144" s="16"/>
      <c r="W144" s="21"/>
      <c r="X144" s="16"/>
    </row>
    <row r="145" spans="2:24" ht="15">
      <c r="B145" s="6" t="s">
        <v>113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21"/>
      <c r="Q145" s="21"/>
      <c r="R145" s="21"/>
      <c r="S145" s="16"/>
      <c r="T145" s="21"/>
      <c r="U145" s="16"/>
      <c r="V145" s="16"/>
      <c r="W145" s="21"/>
      <c r="X145" s="16"/>
    </row>
    <row r="146" spans="2:24" ht="14.25">
      <c r="B146" s="8" t="s">
        <v>114</v>
      </c>
      <c r="C146" s="15" t="s">
        <v>153</v>
      </c>
      <c r="D146" s="16">
        <v>7397</v>
      </c>
      <c r="E146" s="16">
        <f>IF((SUM(D146)-SUM(F146))=0,"--",SUM(D146)-SUM(F146))</f>
        <v>7397</v>
      </c>
      <c r="F146" s="18" t="s">
        <v>48</v>
      </c>
      <c r="G146" s="16">
        <v>8030.99</v>
      </c>
      <c r="H146" s="16">
        <f>G146-I146</f>
        <v>8030.99</v>
      </c>
      <c r="I146" s="16">
        <v>0</v>
      </c>
      <c r="J146" s="16">
        <v>3038.79</v>
      </c>
      <c r="K146" s="16">
        <f>J146-L146</f>
        <v>3038.79</v>
      </c>
      <c r="L146" s="16">
        <v>0</v>
      </c>
      <c r="M146" s="16">
        <v>2940.62</v>
      </c>
      <c r="N146" s="16">
        <f>M146-O146</f>
        <v>2940.62</v>
      </c>
      <c r="O146" s="16">
        <v>0</v>
      </c>
      <c r="P146" s="21">
        <f aca="true" t="shared" si="22" ref="P146:R149">G146+M146</f>
        <v>10971.61</v>
      </c>
      <c r="Q146" s="21">
        <f t="shared" si="22"/>
        <v>10971.61</v>
      </c>
      <c r="R146" s="21">
        <f t="shared" si="22"/>
        <v>0</v>
      </c>
      <c r="S146" s="16">
        <v>25716.36</v>
      </c>
      <c r="T146" s="21">
        <f>S146-U146</f>
        <v>25716.36</v>
      </c>
      <c r="U146" s="16">
        <v>0</v>
      </c>
      <c r="V146" s="16">
        <v>3819.02</v>
      </c>
      <c r="W146" s="21">
        <f>V146-X146</f>
        <v>3819.02</v>
      </c>
      <c r="X146" s="16">
        <v>0</v>
      </c>
    </row>
    <row r="147" spans="2:24" ht="14.25">
      <c r="B147" s="8" t="s">
        <v>115</v>
      </c>
      <c r="C147" s="15" t="s">
        <v>153</v>
      </c>
      <c r="D147" s="16">
        <v>3</v>
      </c>
      <c r="E147" s="16">
        <f>IF((SUM(D147)-SUM(F147))=0,"--",SUM(D147)-SUM(F147))</f>
        <v>3</v>
      </c>
      <c r="F147" s="18" t="s">
        <v>48</v>
      </c>
      <c r="G147" s="16">
        <v>19.42</v>
      </c>
      <c r="H147" s="16">
        <f>G147-I147</f>
        <v>19.42</v>
      </c>
      <c r="I147" s="16">
        <v>0</v>
      </c>
      <c r="J147" s="18">
        <v>20</v>
      </c>
      <c r="K147" s="16">
        <f>J147-L147</f>
        <v>0</v>
      </c>
      <c r="L147" s="16">
        <v>20</v>
      </c>
      <c r="M147" s="18">
        <v>10</v>
      </c>
      <c r="N147" s="16">
        <f>M147-O147</f>
        <v>10</v>
      </c>
      <c r="O147" s="16">
        <v>0</v>
      </c>
      <c r="P147" s="21">
        <f t="shared" si="22"/>
        <v>29.42</v>
      </c>
      <c r="Q147" s="21">
        <f t="shared" si="22"/>
        <v>29.42</v>
      </c>
      <c r="R147" s="21">
        <f t="shared" si="22"/>
        <v>0</v>
      </c>
      <c r="S147" s="18">
        <v>672</v>
      </c>
      <c r="T147" s="21">
        <f>S147-U147</f>
        <v>672</v>
      </c>
      <c r="U147" s="16">
        <v>0</v>
      </c>
      <c r="V147" s="18">
        <v>237.55</v>
      </c>
      <c r="W147" s="21">
        <f>V147-X147</f>
        <v>237.55</v>
      </c>
      <c r="X147" s="16">
        <v>0</v>
      </c>
    </row>
    <row r="148" spans="2:24" ht="14.25">
      <c r="B148" s="8" t="s">
        <v>116</v>
      </c>
      <c r="C148" s="15" t="s">
        <v>153</v>
      </c>
      <c r="D148" s="16">
        <f>8985.3+3+15</f>
        <v>9003.3</v>
      </c>
      <c r="E148" s="16">
        <f>IF((SUM(D148)-SUM(F148))=0,"--",SUM(D148)-SUM(F148))</f>
        <v>9003.3</v>
      </c>
      <c r="F148" s="18" t="s">
        <v>48</v>
      </c>
      <c r="G148" s="16">
        <v>8502</v>
      </c>
      <c r="H148" s="16">
        <f>G148-I148</f>
        <v>8502</v>
      </c>
      <c r="I148" s="16">
        <v>0</v>
      </c>
      <c r="J148" s="16">
        <v>3120.32</v>
      </c>
      <c r="K148" s="16">
        <f>J148-L148</f>
        <v>3120.32</v>
      </c>
      <c r="L148" s="16">
        <v>0</v>
      </c>
      <c r="M148" s="16">
        <v>2954.73</v>
      </c>
      <c r="N148" s="16">
        <f>M148-O148</f>
        <v>2954.73</v>
      </c>
      <c r="O148" s="16">
        <v>0</v>
      </c>
      <c r="P148" s="21">
        <f t="shared" si="22"/>
        <v>11456.73</v>
      </c>
      <c r="Q148" s="21">
        <f t="shared" si="22"/>
        <v>11456.73</v>
      </c>
      <c r="R148" s="21">
        <f t="shared" si="22"/>
        <v>0</v>
      </c>
      <c r="S148" s="16">
        <v>29107.55</v>
      </c>
      <c r="T148" s="21">
        <f>S148-U148</f>
        <v>28107.55</v>
      </c>
      <c r="U148" s="16">
        <v>1000</v>
      </c>
      <c r="V148" s="16">
        <v>5178.25</v>
      </c>
      <c r="W148" s="21">
        <f>V148-X148</f>
        <v>4978.25</v>
      </c>
      <c r="X148" s="16">
        <v>200</v>
      </c>
    </row>
    <row r="149" spans="2:24" ht="14.25">
      <c r="B149" s="8" t="s">
        <v>117</v>
      </c>
      <c r="C149" s="15" t="s">
        <v>153</v>
      </c>
      <c r="D149" s="16">
        <f>3791.7+80</f>
        <v>3871.7</v>
      </c>
      <c r="E149" s="16">
        <f>IF((SUM(D149)-SUM(F149))=0,"--",SUM(D149)-SUM(F149))</f>
        <v>3871.7</v>
      </c>
      <c r="F149" s="18" t="s">
        <v>48</v>
      </c>
      <c r="G149" s="16">
        <v>3367.51</v>
      </c>
      <c r="H149" s="16">
        <f>G149-I149</f>
        <v>3367.51</v>
      </c>
      <c r="I149" s="16">
        <v>0</v>
      </c>
      <c r="J149" s="18">
        <v>251.42</v>
      </c>
      <c r="K149" s="16">
        <f>J149-L149</f>
        <v>251.42</v>
      </c>
      <c r="L149" s="16">
        <v>0</v>
      </c>
      <c r="M149" s="18">
        <v>290.77</v>
      </c>
      <c r="N149" s="16">
        <f>M149-O149</f>
        <v>290.77</v>
      </c>
      <c r="O149" s="16">
        <v>0</v>
      </c>
      <c r="P149" s="21">
        <f t="shared" si="22"/>
        <v>3658.28</v>
      </c>
      <c r="Q149" s="21">
        <f t="shared" si="22"/>
        <v>3658.28</v>
      </c>
      <c r="R149" s="21">
        <f t="shared" si="22"/>
        <v>0</v>
      </c>
      <c r="S149" s="18">
        <v>2561.97</v>
      </c>
      <c r="T149" s="21">
        <f>S149-U149</f>
        <v>2561.97</v>
      </c>
      <c r="U149" s="16">
        <v>0</v>
      </c>
      <c r="V149" s="18">
        <v>537.28</v>
      </c>
      <c r="W149" s="21">
        <f>V149-X149</f>
        <v>537.28</v>
      </c>
      <c r="X149" s="16">
        <v>0</v>
      </c>
    </row>
    <row r="150" spans="4:24" ht="14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21"/>
      <c r="Q150" s="21"/>
      <c r="R150" s="21"/>
      <c r="S150" s="16"/>
      <c r="T150" s="21"/>
      <c r="U150" s="16"/>
      <c r="V150" s="16"/>
      <c r="W150" s="21"/>
      <c r="X150" s="16"/>
    </row>
    <row r="151" spans="2:24" ht="15">
      <c r="B151" s="10" t="s">
        <v>118</v>
      </c>
      <c r="D151" s="19">
        <f>IF(SUM(D146:D149)=0,"--",SUBTOTAL(9,D146:D149))</f>
        <v>20275</v>
      </c>
      <c r="E151" s="19">
        <f>IF(SUM(E146:E149)=0,"--",SUBTOTAL(9,E146:E149))</f>
        <v>20275</v>
      </c>
      <c r="F151" s="19" t="str">
        <f aca="true" t="shared" si="23" ref="F151:X151">IF(SUM(F146:F149)=0,"--",SUBTOTAL(9,F146:F149))</f>
        <v>--</v>
      </c>
      <c r="G151" s="19">
        <f t="shared" si="23"/>
        <v>19919.92</v>
      </c>
      <c r="H151" s="19">
        <f t="shared" si="23"/>
        <v>19919.92</v>
      </c>
      <c r="I151" s="19" t="str">
        <f t="shared" si="23"/>
        <v>--</v>
      </c>
      <c r="J151" s="19">
        <f t="shared" si="23"/>
        <v>6430.530000000001</v>
      </c>
      <c r="K151" s="19">
        <f t="shared" si="23"/>
        <v>6410.530000000001</v>
      </c>
      <c r="L151" s="19">
        <f t="shared" si="23"/>
        <v>20</v>
      </c>
      <c r="M151" s="19">
        <f t="shared" si="23"/>
        <v>6196.120000000001</v>
      </c>
      <c r="N151" s="19">
        <f t="shared" si="23"/>
        <v>6196.120000000001</v>
      </c>
      <c r="O151" s="19" t="str">
        <f t="shared" si="23"/>
        <v>--</v>
      </c>
      <c r="P151" s="19">
        <f t="shared" si="23"/>
        <v>26116.04</v>
      </c>
      <c r="Q151" s="19">
        <f t="shared" si="23"/>
        <v>26116.04</v>
      </c>
      <c r="R151" s="19" t="str">
        <f t="shared" si="23"/>
        <v>--</v>
      </c>
      <c r="S151" s="19">
        <f t="shared" si="23"/>
        <v>58057.880000000005</v>
      </c>
      <c r="T151" s="19">
        <f t="shared" si="23"/>
        <v>57057.880000000005</v>
      </c>
      <c r="U151" s="19">
        <f t="shared" si="23"/>
        <v>1000</v>
      </c>
      <c r="V151" s="19">
        <f t="shared" si="23"/>
        <v>9772.1</v>
      </c>
      <c r="W151" s="19">
        <f t="shared" si="23"/>
        <v>9572.1</v>
      </c>
      <c r="X151" s="16">
        <f t="shared" si="23"/>
        <v>200</v>
      </c>
    </row>
    <row r="152" spans="4:24" ht="14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21"/>
      <c r="Q152" s="21"/>
      <c r="R152" s="21"/>
      <c r="S152" s="16"/>
      <c r="T152" s="21"/>
      <c r="U152" s="16"/>
      <c r="V152" s="16"/>
      <c r="W152" s="21"/>
      <c r="X152" s="16"/>
    </row>
    <row r="153" spans="2:24" ht="14.25">
      <c r="B153" s="8" t="s">
        <v>119</v>
      </c>
      <c r="C153" s="24" t="s">
        <v>154</v>
      </c>
      <c r="D153" s="16">
        <v>7525</v>
      </c>
      <c r="E153" s="16">
        <f>IF((SUM(D153)-SUM(F153))=0,"--",SUM(D153)-SUM(F153))</f>
        <v>7525</v>
      </c>
      <c r="F153" s="18" t="s">
        <v>48</v>
      </c>
      <c r="G153" s="16">
        <v>6796.29</v>
      </c>
      <c r="H153" s="16">
        <f>G153-I153</f>
        <v>6695.33</v>
      </c>
      <c r="I153" s="16">
        <v>100.96</v>
      </c>
      <c r="J153" s="16">
        <v>3086.3</v>
      </c>
      <c r="K153" s="16">
        <f>J153-L153</f>
        <v>3024.69</v>
      </c>
      <c r="L153" s="16">
        <v>61.61</v>
      </c>
      <c r="M153" s="16">
        <v>3647.3</v>
      </c>
      <c r="N153" s="16">
        <f>M153-O153</f>
        <v>3587.3</v>
      </c>
      <c r="O153" s="16">
        <v>60</v>
      </c>
      <c r="P153" s="21">
        <f>G153+M153</f>
        <v>10443.59</v>
      </c>
      <c r="Q153" s="21">
        <f>H153+N153</f>
        <v>10282.630000000001</v>
      </c>
      <c r="R153" s="21">
        <f>I153+O153</f>
        <v>160.95999999999998</v>
      </c>
      <c r="S153" s="16">
        <v>55500</v>
      </c>
      <c r="T153" s="21">
        <f>S153-U153</f>
        <v>26242</v>
      </c>
      <c r="U153" s="16">
        <v>29258</v>
      </c>
      <c r="V153" s="16">
        <v>7200</v>
      </c>
      <c r="W153" s="21">
        <f>V153-X153</f>
        <v>4969.13</v>
      </c>
      <c r="X153" s="16">
        <v>2230.87</v>
      </c>
    </row>
    <row r="154" spans="4:24" ht="14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21"/>
      <c r="Q154" s="21"/>
      <c r="R154" s="21"/>
      <c r="S154" s="16"/>
      <c r="T154" s="21"/>
      <c r="U154" s="16"/>
      <c r="V154" s="16"/>
      <c r="W154" s="21"/>
      <c r="X154" s="16"/>
    </row>
    <row r="155" spans="2:24" ht="14.25">
      <c r="B155" s="8" t="s">
        <v>120</v>
      </c>
      <c r="C155" s="15" t="s">
        <v>153</v>
      </c>
      <c r="D155" s="16">
        <v>1400</v>
      </c>
      <c r="E155" s="16">
        <f>IF((SUM(D155)-SUM(F155))=0,"--",SUM(D155)-SUM(F155))</f>
        <v>1400</v>
      </c>
      <c r="F155" s="18" t="s">
        <v>48</v>
      </c>
      <c r="G155" s="16">
        <v>3357.94</v>
      </c>
      <c r="H155" s="16">
        <f>G155-I155</f>
        <v>3357.94</v>
      </c>
      <c r="I155" s="16">
        <v>0</v>
      </c>
      <c r="J155" s="16">
        <v>626.6</v>
      </c>
      <c r="K155" s="16">
        <f>J155-L155</f>
        <v>626.6</v>
      </c>
      <c r="L155" s="16">
        <v>0</v>
      </c>
      <c r="M155" s="16">
        <v>463.6</v>
      </c>
      <c r="N155" s="16">
        <f>M155-O155</f>
        <v>463.6</v>
      </c>
      <c r="O155" s="16">
        <v>0</v>
      </c>
      <c r="P155" s="21">
        <f>G155+M155</f>
        <v>3821.54</v>
      </c>
      <c r="Q155" s="21">
        <f>H155+N155</f>
        <v>3821.54</v>
      </c>
      <c r="R155" s="21">
        <f>I155+O155</f>
        <v>0</v>
      </c>
      <c r="S155" s="16">
        <v>7164.09</v>
      </c>
      <c r="T155" s="21">
        <f>S155-U155</f>
        <v>7164.09</v>
      </c>
      <c r="U155" s="16">
        <v>0</v>
      </c>
      <c r="V155" s="16">
        <v>1335.88</v>
      </c>
      <c r="W155" s="21">
        <f>V155-X155</f>
        <v>1335.88</v>
      </c>
      <c r="X155" s="16">
        <v>0</v>
      </c>
    </row>
    <row r="156" spans="4:24" ht="14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21"/>
      <c r="Q156" s="21"/>
      <c r="R156" s="21"/>
      <c r="S156" s="16"/>
      <c r="T156" s="21"/>
      <c r="U156" s="16"/>
      <c r="V156" s="16"/>
      <c r="W156" s="21"/>
      <c r="X156" s="16"/>
    </row>
    <row r="157" spans="2:24" ht="14.25">
      <c r="B157" s="8" t="s">
        <v>121</v>
      </c>
      <c r="C157" s="15" t="s">
        <v>153</v>
      </c>
      <c r="D157" s="16">
        <v>200</v>
      </c>
      <c r="E157" s="16">
        <f>IF((SUM(D157)-SUM(F157))=0,"--",SUM(D157)-SUM(F157))</f>
        <v>200</v>
      </c>
      <c r="F157" s="18" t="s">
        <v>48</v>
      </c>
      <c r="G157" s="16">
        <v>141.04</v>
      </c>
      <c r="H157" s="16">
        <f>G157-I157</f>
        <v>141.04</v>
      </c>
      <c r="I157" s="16">
        <v>0</v>
      </c>
      <c r="J157" s="16">
        <v>54.41</v>
      </c>
      <c r="K157" s="16">
        <f>J157-L157</f>
        <v>54.41</v>
      </c>
      <c r="L157" s="16">
        <v>0</v>
      </c>
      <c r="M157" s="16">
        <v>60.15</v>
      </c>
      <c r="N157" s="16">
        <f>M157-O157</f>
        <v>60.15</v>
      </c>
      <c r="O157" s="16">
        <v>0</v>
      </c>
      <c r="P157" s="21">
        <f>G157+M157</f>
        <v>201.19</v>
      </c>
      <c r="Q157" s="21">
        <f>H157+N157</f>
        <v>201.19</v>
      </c>
      <c r="R157" s="21">
        <f>I157+O157</f>
        <v>0</v>
      </c>
      <c r="S157" s="16">
        <v>768.03</v>
      </c>
      <c r="T157" s="21">
        <f>S157-U157</f>
        <v>768.03</v>
      </c>
      <c r="U157" s="16">
        <v>0</v>
      </c>
      <c r="V157" s="16">
        <v>92.02</v>
      </c>
      <c r="W157" s="21">
        <f>V157-X157</f>
        <v>92.02</v>
      </c>
      <c r="X157" s="16">
        <v>0</v>
      </c>
    </row>
    <row r="158" spans="4:24" ht="14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21"/>
      <c r="Q158" s="21"/>
      <c r="R158" s="21"/>
      <c r="S158" s="16"/>
      <c r="T158" s="21"/>
      <c r="U158" s="16"/>
      <c r="V158" s="16"/>
      <c r="W158" s="21"/>
      <c r="X158" s="16"/>
    </row>
    <row r="159" spans="2:24" ht="14.25">
      <c r="B159" s="8" t="s">
        <v>122</v>
      </c>
      <c r="C159" s="15" t="s">
        <v>153</v>
      </c>
      <c r="D159" s="16">
        <v>1250</v>
      </c>
      <c r="E159" s="16">
        <f>IF((SUM(D159)-SUM(F159))=0,"--",SUM(D159)-SUM(F159))</f>
        <v>1250</v>
      </c>
      <c r="F159" s="18" t="s">
        <v>48</v>
      </c>
      <c r="G159" s="16">
        <v>1545.32</v>
      </c>
      <c r="H159" s="16">
        <f>G159-I159</f>
        <v>1545.32</v>
      </c>
      <c r="I159" s="16">
        <v>0</v>
      </c>
      <c r="J159" s="16">
        <v>450</v>
      </c>
      <c r="K159" s="16">
        <f>J159-L159</f>
        <v>450</v>
      </c>
      <c r="L159" s="16">
        <v>0</v>
      </c>
      <c r="M159" s="16">
        <v>450</v>
      </c>
      <c r="N159" s="16">
        <f>M159-O159</f>
        <v>450</v>
      </c>
      <c r="O159" s="16">
        <v>0</v>
      </c>
      <c r="P159" s="21">
        <f>G159+M159</f>
        <v>1995.32</v>
      </c>
      <c r="Q159" s="21">
        <f>H159+N159</f>
        <v>1995.32</v>
      </c>
      <c r="R159" s="21">
        <f>I159+O159</f>
        <v>0</v>
      </c>
      <c r="S159" s="16">
        <v>3500</v>
      </c>
      <c r="T159" s="21">
        <f>S159-U159</f>
        <v>3441</v>
      </c>
      <c r="U159" s="16">
        <v>59</v>
      </c>
      <c r="V159" s="16">
        <v>600</v>
      </c>
      <c r="W159" s="21">
        <f>V159-X159</f>
        <v>599</v>
      </c>
      <c r="X159" s="16">
        <v>1</v>
      </c>
    </row>
    <row r="160" spans="4:24" ht="14.2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21"/>
      <c r="Q160" s="21"/>
      <c r="R160" s="21"/>
      <c r="S160" s="16"/>
      <c r="T160" s="21"/>
      <c r="U160" s="16"/>
      <c r="V160" s="16"/>
      <c r="W160" s="21"/>
      <c r="X160" s="16"/>
    </row>
    <row r="161" spans="2:24" ht="15">
      <c r="B161" s="12" t="s">
        <v>123</v>
      </c>
      <c r="D161" s="19">
        <f>IF(SUM(D146:D159)=0,"--",SUBTOTAL(9,D146:D159))</f>
        <v>30650</v>
      </c>
      <c r="E161" s="19">
        <f>IF(SUM(E146:E159)=0,"--",SUBTOTAL(9,E146:E159))</f>
        <v>30650</v>
      </c>
      <c r="F161" s="19" t="str">
        <f aca="true" t="shared" si="24" ref="F161:X161">IF(SUM(F146:F159)=0,"--",SUBTOTAL(9,F146:F159))</f>
        <v>--</v>
      </c>
      <c r="G161" s="19">
        <f t="shared" si="24"/>
        <v>31760.51</v>
      </c>
      <c r="H161" s="19">
        <f t="shared" si="24"/>
        <v>31659.55</v>
      </c>
      <c r="I161" s="19">
        <f t="shared" si="24"/>
        <v>100.96</v>
      </c>
      <c r="J161" s="19">
        <f t="shared" si="24"/>
        <v>10647.840000000002</v>
      </c>
      <c r="K161" s="19">
        <f t="shared" si="24"/>
        <v>10566.230000000001</v>
      </c>
      <c r="L161" s="19">
        <f t="shared" si="24"/>
        <v>81.61</v>
      </c>
      <c r="M161" s="19">
        <f t="shared" si="24"/>
        <v>10817.170000000002</v>
      </c>
      <c r="N161" s="19">
        <f t="shared" si="24"/>
        <v>10757.170000000002</v>
      </c>
      <c r="O161" s="19">
        <f t="shared" si="24"/>
        <v>60</v>
      </c>
      <c r="P161" s="19">
        <f t="shared" si="24"/>
        <v>42577.68000000001</v>
      </c>
      <c r="Q161" s="19">
        <f t="shared" si="24"/>
        <v>42416.72</v>
      </c>
      <c r="R161" s="19">
        <f t="shared" si="24"/>
        <v>160.95999999999998</v>
      </c>
      <c r="S161" s="19">
        <f t="shared" si="24"/>
        <v>124990</v>
      </c>
      <c r="T161" s="19">
        <f t="shared" si="24"/>
        <v>94673</v>
      </c>
      <c r="U161" s="19">
        <f t="shared" si="24"/>
        <v>30317</v>
      </c>
      <c r="V161" s="19">
        <f t="shared" si="24"/>
        <v>19000</v>
      </c>
      <c r="W161" s="19">
        <f t="shared" si="24"/>
        <v>16568.13</v>
      </c>
      <c r="X161" s="19">
        <f t="shared" si="24"/>
        <v>2431.87</v>
      </c>
    </row>
    <row r="162" spans="4:24" ht="14.25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21"/>
      <c r="Q162" s="21"/>
      <c r="R162" s="21"/>
      <c r="S162" s="16"/>
      <c r="T162" s="21"/>
      <c r="U162" s="16"/>
      <c r="V162" s="16"/>
      <c r="W162" s="21"/>
      <c r="X162" s="16"/>
    </row>
    <row r="163" spans="2:24" ht="14.25">
      <c r="B163" s="8" t="s">
        <v>124</v>
      </c>
      <c r="C163" s="15" t="s">
        <v>153</v>
      </c>
      <c r="D163" s="16">
        <v>16360</v>
      </c>
      <c r="E163" s="16">
        <f>IF((SUM(D163)-SUM(F163))=0,"--",SUM(D163)-SUM(F163))</f>
        <v>13460</v>
      </c>
      <c r="F163" s="16">
        <v>2900</v>
      </c>
      <c r="G163" s="16">
        <v>16121.58</v>
      </c>
      <c r="H163" s="16">
        <f>G163-I163</f>
        <v>14770.58</v>
      </c>
      <c r="I163" s="16">
        <v>1351</v>
      </c>
      <c r="J163" s="16">
        <v>9485</v>
      </c>
      <c r="K163" s="16">
        <f>J163-L163</f>
        <v>9485</v>
      </c>
      <c r="L163" s="16">
        <v>0</v>
      </c>
      <c r="M163" s="16">
        <v>11637.8</v>
      </c>
      <c r="N163" s="16">
        <f>M163-O163</f>
        <v>11637.8</v>
      </c>
      <c r="O163" s="16">
        <v>0</v>
      </c>
      <c r="P163" s="21">
        <f>G163+M163</f>
        <v>27759.379999999997</v>
      </c>
      <c r="Q163" s="21">
        <f>H163+N163</f>
        <v>26408.379999999997</v>
      </c>
      <c r="R163" s="21">
        <f>I163+O163</f>
        <v>1351</v>
      </c>
      <c r="S163" s="16">
        <v>128567</v>
      </c>
      <c r="T163" s="21">
        <f>S163-U163</f>
        <v>115185</v>
      </c>
      <c r="U163" s="16">
        <v>13382</v>
      </c>
      <c r="V163" s="16">
        <v>16500</v>
      </c>
      <c r="W163" s="21">
        <f>V163-X163</f>
        <v>16297</v>
      </c>
      <c r="X163" s="16">
        <v>203</v>
      </c>
    </row>
    <row r="164" spans="4:24" ht="14.2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21"/>
      <c r="Q164" s="21"/>
      <c r="R164" s="21"/>
      <c r="S164" s="16"/>
      <c r="T164" s="21"/>
      <c r="U164" s="16"/>
      <c r="V164" s="16"/>
      <c r="W164" s="21"/>
      <c r="X164" s="16"/>
    </row>
    <row r="165" spans="2:24" ht="14.25">
      <c r="B165" s="8" t="s">
        <v>125</v>
      </c>
      <c r="C165" s="15" t="s">
        <v>153</v>
      </c>
      <c r="D165" s="16">
        <v>10785</v>
      </c>
      <c r="E165" s="16">
        <f>IF((SUM(D165)-SUM(F165))=0,"--",SUM(D165)-SUM(F165))</f>
        <v>10385</v>
      </c>
      <c r="F165" s="16">
        <v>400</v>
      </c>
      <c r="G165" s="16">
        <v>15084.38</v>
      </c>
      <c r="H165" s="16">
        <f>G165-I165</f>
        <v>15084.38</v>
      </c>
      <c r="I165" s="16">
        <v>0</v>
      </c>
      <c r="J165" s="16">
        <v>6143</v>
      </c>
      <c r="K165" s="16">
        <f>J165-L165</f>
        <v>6143</v>
      </c>
      <c r="L165" s="16">
        <v>0</v>
      </c>
      <c r="M165" s="16">
        <v>7058</v>
      </c>
      <c r="N165" s="16">
        <f>M165-O165</f>
        <v>7058</v>
      </c>
      <c r="O165" s="16">
        <v>0</v>
      </c>
      <c r="P165" s="21">
        <f>G165+M165</f>
        <v>22142.379999999997</v>
      </c>
      <c r="Q165" s="21">
        <f>H165+N165</f>
        <v>22142.379999999997</v>
      </c>
      <c r="R165" s="21">
        <f>I165+O165</f>
        <v>0</v>
      </c>
      <c r="S165" s="16">
        <v>43230.8</v>
      </c>
      <c r="T165" s="21">
        <f>S165-U165</f>
        <v>43130.8</v>
      </c>
      <c r="U165" s="16">
        <v>100</v>
      </c>
      <c r="V165" s="16">
        <v>7500</v>
      </c>
      <c r="W165" s="21">
        <f>V165-X165</f>
        <v>7499</v>
      </c>
      <c r="X165" s="16">
        <v>1</v>
      </c>
    </row>
    <row r="166" spans="4:24" ht="14.25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21"/>
      <c r="Q166" s="21"/>
      <c r="R166" s="21"/>
      <c r="S166" s="16"/>
      <c r="T166" s="21"/>
      <c r="U166" s="16"/>
      <c r="V166" s="16"/>
      <c r="W166" s="21"/>
      <c r="X166" s="16"/>
    </row>
    <row r="167" spans="2:24" ht="14.25">
      <c r="B167" s="8" t="s">
        <v>126</v>
      </c>
      <c r="C167" s="15" t="s">
        <v>153</v>
      </c>
      <c r="D167" s="16">
        <v>5030</v>
      </c>
      <c r="E167" s="16">
        <f>IF((SUM(D167)-SUM(F167))=0,"--",SUM(D167)-SUM(F167))</f>
        <v>4885</v>
      </c>
      <c r="F167" s="16">
        <v>145</v>
      </c>
      <c r="G167" s="16">
        <v>16770.15</v>
      </c>
      <c r="H167" s="16">
        <f>G167-I167</f>
        <v>16770.15</v>
      </c>
      <c r="I167" s="16">
        <v>0</v>
      </c>
      <c r="J167" s="16">
        <v>8941</v>
      </c>
      <c r="K167" s="16">
        <f>J167-L167</f>
        <v>8941</v>
      </c>
      <c r="L167" s="16">
        <v>0</v>
      </c>
      <c r="M167" s="16">
        <v>6521.06</v>
      </c>
      <c r="N167" s="16">
        <f>M167-O167</f>
        <v>6521.06</v>
      </c>
      <c r="O167" s="16">
        <v>0</v>
      </c>
      <c r="P167" s="21">
        <f>G167+M167</f>
        <v>23291.210000000003</v>
      </c>
      <c r="Q167" s="21">
        <f>H167+N167</f>
        <v>23291.210000000003</v>
      </c>
      <c r="R167" s="21">
        <f>I167+O167</f>
        <v>0</v>
      </c>
      <c r="S167" s="16">
        <v>76683</v>
      </c>
      <c r="T167" s="21">
        <f>S167-U167</f>
        <v>76683</v>
      </c>
      <c r="U167" s="16">
        <v>0</v>
      </c>
      <c r="V167" s="16">
        <v>12400</v>
      </c>
      <c r="W167" s="21">
        <f>V167-X167</f>
        <v>12400</v>
      </c>
      <c r="X167" s="16">
        <v>0</v>
      </c>
    </row>
    <row r="168" spans="4:24" ht="14.25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21"/>
      <c r="Q168" s="21"/>
      <c r="R168" s="21"/>
      <c r="S168" s="16"/>
      <c r="T168" s="21"/>
      <c r="U168" s="16"/>
      <c r="V168" s="16"/>
      <c r="W168" s="21"/>
      <c r="X168" s="16"/>
    </row>
    <row r="169" spans="2:24" ht="28.5">
      <c r="B169" s="8" t="s">
        <v>146</v>
      </c>
      <c r="C169" s="15" t="s">
        <v>153</v>
      </c>
      <c r="D169" s="16">
        <v>10300</v>
      </c>
      <c r="E169" s="16">
        <f>IF((SUM(D169)-SUM(F169))=0,"--",SUM(D169)-SUM(F169))</f>
        <v>9227</v>
      </c>
      <c r="F169" s="16">
        <v>1073</v>
      </c>
      <c r="G169" s="16">
        <v>13085.49</v>
      </c>
      <c r="H169" s="16">
        <f>G169-I169</f>
        <v>2565.789999999999</v>
      </c>
      <c r="I169" s="16">
        <v>10519.7</v>
      </c>
      <c r="J169" s="16">
        <v>18048</v>
      </c>
      <c r="K169" s="16">
        <f>J169-L169</f>
        <v>11893</v>
      </c>
      <c r="L169" s="16">
        <v>6155</v>
      </c>
      <c r="M169" s="16">
        <v>24378</v>
      </c>
      <c r="N169" s="16">
        <f>M169-O169</f>
        <v>23885</v>
      </c>
      <c r="O169" s="16">
        <v>493</v>
      </c>
      <c r="P169" s="21">
        <f>G169+M169</f>
        <v>37463.49</v>
      </c>
      <c r="Q169" s="21">
        <f>H169+N169</f>
        <v>26450.79</v>
      </c>
      <c r="R169" s="21">
        <f>I169+O169</f>
        <v>11012.7</v>
      </c>
      <c r="S169" s="16">
        <v>53969.48</v>
      </c>
      <c r="T169" s="21">
        <f>S169-U169</f>
        <v>31050.000000000004</v>
      </c>
      <c r="U169" s="16">
        <v>22919.48</v>
      </c>
      <c r="V169" s="16">
        <v>6800</v>
      </c>
      <c r="W169" s="21">
        <f>V169-X169</f>
        <v>5100</v>
      </c>
      <c r="X169" s="16">
        <v>1700</v>
      </c>
    </row>
    <row r="170" spans="4:24" ht="14.25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21"/>
      <c r="Q170" s="21"/>
      <c r="R170" s="21"/>
      <c r="S170" s="16"/>
      <c r="T170" s="21"/>
      <c r="U170" s="16"/>
      <c r="V170" s="16"/>
      <c r="W170" s="21"/>
      <c r="X170" s="16"/>
    </row>
    <row r="171" spans="2:24" ht="14.25">
      <c r="B171" s="8" t="s">
        <v>127</v>
      </c>
      <c r="C171" s="15" t="s">
        <v>153</v>
      </c>
      <c r="D171" s="16">
        <v>280</v>
      </c>
      <c r="E171" s="16">
        <f>IF((SUM(D171)-SUM(F171))=0,"--",SUM(D171)-SUM(F171))</f>
        <v>275</v>
      </c>
      <c r="F171" s="16">
        <v>5</v>
      </c>
      <c r="G171" s="16">
        <v>777.24</v>
      </c>
      <c r="H171" s="16">
        <f>G171-I171</f>
        <v>777.24</v>
      </c>
      <c r="I171" s="16">
        <v>0</v>
      </c>
      <c r="J171" s="16">
        <v>200</v>
      </c>
      <c r="K171" s="16">
        <f>J171-L171</f>
        <v>200</v>
      </c>
      <c r="L171" s="16">
        <v>0</v>
      </c>
      <c r="M171" s="16">
        <v>101.95</v>
      </c>
      <c r="N171" s="16">
        <f>M171-O171</f>
        <v>101.95</v>
      </c>
      <c r="O171" s="16">
        <v>0</v>
      </c>
      <c r="P171" s="21">
        <f>G171+M171</f>
        <v>879.19</v>
      </c>
      <c r="Q171" s="21">
        <f>H171+N171</f>
        <v>879.19</v>
      </c>
      <c r="R171" s="21">
        <f>I171+O171</f>
        <v>0</v>
      </c>
      <c r="S171" s="16">
        <v>1300</v>
      </c>
      <c r="T171" s="21">
        <f>S171-U171</f>
        <v>1300</v>
      </c>
      <c r="U171" s="16">
        <v>0</v>
      </c>
      <c r="V171" s="16">
        <v>230</v>
      </c>
      <c r="W171" s="21">
        <f>V171-X171</f>
        <v>230</v>
      </c>
      <c r="X171" s="16">
        <v>0</v>
      </c>
    </row>
    <row r="172" spans="4:24" ht="14.25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21"/>
      <c r="Q172" s="21"/>
      <c r="R172" s="21"/>
      <c r="S172" s="16"/>
      <c r="T172" s="21"/>
      <c r="U172" s="16"/>
      <c r="V172" s="16"/>
      <c r="W172" s="21"/>
      <c r="X172" s="16"/>
    </row>
    <row r="173" spans="2:24" ht="14.25">
      <c r="B173" s="8" t="s">
        <v>128</v>
      </c>
      <c r="C173" s="15" t="s">
        <v>153</v>
      </c>
      <c r="D173" s="16">
        <v>5300</v>
      </c>
      <c r="E173" s="16">
        <f>IF((SUM(D173)-SUM(F173))=0,"--",SUM(D173)-SUM(F173))</f>
        <v>5100</v>
      </c>
      <c r="F173" s="16">
        <v>200</v>
      </c>
      <c r="G173" s="16">
        <v>5239.13</v>
      </c>
      <c r="H173" s="16">
        <f>G173-I173</f>
        <v>5239.13</v>
      </c>
      <c r="I173" s="16">
        <v>0</v>
      </c>
      <c r="J173" s="16">
        <v>1430</v>
      </c>
      <c r="K173" s="16">
        <f>J173-L173</f>
        <v>1430</v>
      </c>
      <c r="L173" s="16">
        <v>0</v>
      </c>
      <c r="M173" s="16">
        <v>1430</v>
      </c>
      <c r="N173" s="16">
        <f>M173-O173</f>
        <v>1430</v>
      </c>
      <c r="O173" s="16">
        <v>0</v>
      </c>
      <c r="P173" s="21">
        <f>G173+M173</f>
        <v>6669.13</v>
      </c>
      <c r="Q173" s="21">
        <f>H173+N173</f>
        <v>6669.13</v>
      </c>
      <c r="R173" s="21">
        <f>I173+O173</f>
        <v>0</v>
      </c>
      <c r="S173" s="16">
        <v>11600</v>
      </c>
      <c r="T173" s="21">
        <f>S173-U173</f>
        <v>10740</v>
      </c>
      <c r="U173" s="16">
        <v>860</v>
      </c>
      <c r="V173" s="16">
        <v>2200</v>
      </c>
      <c r="W173" s="21">
        <f>V173-X173</f>
        <v>2122.29</v>
      </c>
      <c r="X173" s="16">
        <v>77.71</v>
      </c>
    </row>
    <row r="174" spans="4:24" ht="14.25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21"/>
      <c r="Q174" s="21"/>
      <c r="R174" s="21"/>
      <c r="S174" s="16"/>
      <c r="T174" s="21"/>
      <c r="U174" s="16"/>
      <c r="V174" s="16"/>
      <c r="W174" s="21"/>
      <c r="X174" s="16"/>
    </row>
    <row r="175" spans="2:24" ht="14.25">
      <c r="B175" s="8" t="s">
        <v>129</v>
      </c>
      <c r="C175" s="15" t="s">
        <v>153</v>
      </c>
      <c r="D175" s="16">
        <v>1360</v>
      </c>
      <c r="E175" s="16">
        <f>IF((SUM(D175)-SUM(F175))=0,"--",SUM(D175)-SUM(F175))</f>
        <v>1310</v>
      </c>
      <c r="F175" s="16">
        <v>50</v>
      </c>
      <c r="G175" s="16">
        <v>1471.35</v>
      </c>
      <c r="H175" s="16">
        <f>G175-I175</f>
        <v>1425.9299999999998</v>
      </c>
      <c r="I175" s="16">
        <v>45.42</v>
      </c>
      <c r="J175" s="16">
        <v>590</v>
      </c>
      <c r="K175" s="16">
        <f>J175-L175</f>
        <v>550</v>
      </c>
      <c r="L175" s="16">
        <v>40</v>
      </c>
      <c r="M175" s="16">
        <v>590</v>
      </c>
      <c r="N175" s="16">
        <f>M175-O175</f>
        <v>170</v>
      </c>
      <c r="O175" s="16">
        <v>420</v>
      </c>
      <c r="P175" s="21">
        <f>G175+M175</f>
        <v>2061.35</v>
      </c>
      <c r="Q175" s="21">
        <f>H175+N175</f>
        <v>1595.9299999999998</v>
      </c>
      <c r="R175" s="21">
        <f>I175+O175</f>
        <v>465.42</v>
      </c>
      <c r="S175" s="16">
        <v>12043</v>
      </c>
      <c r="T175" s="21">
        <f>S175-U175</f>
        <v>8043</v>
      </c>
      <c r="U175" s="16">
        <v>4000</v>
      </c>
      <c r="V175" s="16">
        <v>2500</v>
      </c>
      <c r="W175" s="21">
        <f>V175-X175</f>
        <v>2000</v>
      </c>
      <c r="X175" s="16">
        <v>500</v>
      </c>
    </row>
    <row r="176" spans="4:24" ht="14.2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21"/>
      <c r="Q176" s="21"/>
      <c r="R176" s="21"/>
      <c r="S176" s="16"/>
      <c r="T176" s="21"/>
      <c r="U176" s="16"/>
      <c r="V176" s="16"/>
      <c r="W176" s="21"/>
      <c r="X176" s="16"/>
    </row>
    <row r="177" spans="2:24" ht="14.25">
      <c r="B177" s="8" t="s">
        <v>130</v>
      </c>
      <c r="C177" s="15" t="s">
        <v>153</v>
      </c>
      <c r="D177" s="16">
        <v>1500</v>
      </c>
      <c r="E177" s="16">
        <f>IF((SUM(D177)-SUM(F177))=0,"--",SUM(D177)-SUM(F177))</f>
        <v>1417</v>
      </c>
      <c r="F177" s="18">
        <v>83</v>
      </c>
      <c r="G177" s="16">
        <v>3827.63</v>
      </c>
      <c r="H177" s="16">
        <f>G177-I177</f>
        <v>3827.63</v>
      </c>
      <c r="I177" s="16">
        <v>0</v>
      </c>
      <c r="J177" s="16">
        <v>517</v>
      </c>
      <c r="K177" s="16">
        <f>J177-L177</f>
        <v>517</v>
      </c>
      <c r="L177" s="16">
        <v>0</v>
      </c>
      <c r="M177" s="16">
        <v>592</v>
      </c>
      <c r="N177" s="16">
        <f>M177-O177</f>
        <v>592</v>
      </c>
      <c r="O177" s="16">
        <v>0</v>
      </c>
      <c r="P177" s="21">
        <f>G177+M177</f>
        <v>4419.63</v>
      </c>
      <c r="Q177" s="21">
        <f>H177+N177</f>
        <v>4419.63</v>
      </c>
      <c r="R177" s="21">
        <f>I177+O177</f>
        <v>0</v>
      </c>
      <c r="S177" s="16">
        <v>7298</v>
      </c>
      <c r="T177" s="21">
        <f>S177-U177</f>
        <v>3798</v>
      </c>
      <c r="U177" s="16">
        <v>3500</v>
      </c>
      <c r="V177" s="16">
        <v>892</v>
      </c>
      <c r="W177" s="21">
        <f>V177-X177</f>
        <v>392</v>
      </c>
      <c r="X177" s="16">
        <v>500</v>
      </c>
    </row>
    <row r="178" spans="4:24" ht="14.25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21"/>
      <c r="Q178" s="21"/>
      <c r="R178" s="21"/>
      <c r="S178" s="16"/>
      <c r="T178" s="21"/>
      <c r="U178" s="16"/>
      <c r="V178" s="16"/>
      <c r="W178" s="21"/>
      <c r="X178" s="16"/>
    </row>
    <row r="179" spans="2:24" ht="28.5">
      <c r="B179" s="8" t="s">
        <v>148</v>
      </c>
      <c r="C179" s="15" t="s">
        <v>153</v>
      </c>
      <c r="D179" s="16">
        <v>7300</v>
      </c>
      <c r="E179" s="16">
        <f>IF((SUM(D179)-SUM(F179))=0,"--",SUM(D179)-SUM(F179))</f>
        <v>7289.95</v>
      </c>
      <c r="F179" s="16">
        <v>10.05</v>
      </c>
      <c r="G179" s="16">
        <v>13389.59</v>
      </c>
      <c r="H179" s="16">
        <f>G179-I179</f>
        <v>13389.59</v>
      </c>
      <c r="I179" s="16">
        <v>0</v>
      </c>
      <c r="J179" s="16">
        <v>7493</v>
      </c>
      <c r="K179" s="16">
        <f>J179-L179</f>
        <v>7493</v>
      </c>
      <c r="L179" s="16">
        <v>0</v>
      </c>
      <c r="M179" s="16">
        <v>8783</v>
      </c>
      <c r="N179" s="16">
        <f>M179-O179</f>
        <v>8783</v>
      </c>
      <c r="O179" s="16">
        <v>0</v>
      </c>
      <c r="P179" s="21">
        <f>G179+M179</f>
        <v>22172.59</v>
      </c>
      <c r="Q179" s="21">
        <f>H179+N179</f>
        <v>22172.59</v>
      </c>
      <c r="R179" s="21">
        <f>I179+O179</f>
        <v>0</v>
      </c>
      <c r="S179" s="16">
        <v>73500</v>
      </c>
      <c r="T179" s="21">
        <f>S179-U179</f>
        <v>73500</v>
      </c>
      <c r="U179" s="16">
        <v>0</v>
      </c>
      <c r="V179" s="16">
        <v>13000</v>
      </c>
      <c r="W179" s="21">
        <f>V179-X179</f>
        <v>13000</v>
      </c>
      <c r="X179" s="16">
        <v>0</v>
      </c>
    </row>
    <row r="180" spans="3:24" ht="14.25"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21"/>
      <c r="Q180" s="21"/>
      <c r="R180" s="21"/>
      <c r="S180" s="16"/>
      <c r="T180" s="21"/>
      <c r="U180" s="16"/>
      <c r="V180" s="16"/>
      <c r="W180" s="21"/>
      <c r="X180" s="16"/>
    </row>
    <row r="181" spans="2:24" ht="14.25">
      <c r="B181" s="8" t="s">
        <v>131</v>
      </c>
      <c r="C181" s="15" t="s">
        <v>153</v>
      </c>
      <c r="D181" s="16">
        <v>3575</v>
      </c>
      <c r="E181" s="16">
        <f>IF((SUM(D181)-SUM(F181))=0,"--",SUM(D181)-SUM(F181))</f>
        <v>3075</v>
      </c>
      <c r="F181" s="16">
        <v>500</v>
      </c>
      <c r="G181" s="16">
        <v>6438.06</v>
      </c>
      <c r="H181" s="16">
        <f>G181-I181</f>
        <v>6438.06</v>
      </c>
      <c r="I181" s="16">
        <v>0</v>
      </c>
      <c r="J181" s="16">
        <v>2090</v>
      </c>
      <c r="K181" s="16">
        <f>J181-L181</f>
        <v>2090</v>
      </c>
      <c r="L181" s="16">
        <v>0</v>
      </c>
      <c r="M181" s="16">
        <v>2232.67</v>
      </c>
      <c r="N181" s="16">
        <f>M181-O181</f>
        <v>2232.67</v>
      </c>
      <c r="O181" s="16">
        <v>0</v>
      </c>
      <c r="P181" s="21">
        <f>G181+M181</f>
        <v>8670.73</v>
      </c>
      <c r="Q181" s="21">
        <f>H181+N181</f>
        <v>8670.73</v>
      </c>
      <c r="R181" s="21">
        <f>I181+O181</f>
        <v>0</v>
      </c>
      <c r="S181" s="16">
        <v>18120</v>
      </c>
      <c r="T181" s="21">
        <f>S181-U181</f>
        <v>18120</v>
      </c>
      <c r="U181" s="16">
        <v>0</v>
      </c>
      <c r="V181" s="16">
        <v>2880</v>
      </c>
      <c r="W181" s="21">
        <f>V181-X181</f>
        <v>2880</v>
      </c>
      <c r="X181" s="16">
        <v>0</v>
      </c>
    </row>
    <row r="182" spans="4:24" ht="14.25"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21"/>
      <c r="Q182" s="21"/>
      <c r="R182" s="21"/>
      <c r="S182" s="16"/>
      <c r="T182" s="21"/>
      <c r="U182" s="16"/>
      <c r="V182" s="16"/>
      <c r="W182" s="21"/>
      <c r="X182" s="16"/>
    </row>
    <row r="183" spans="2:24" ht="15">
      <c r="B183" s="10" t="s">
        <v>132</v>
      </c>
      <c r="D183" s="19">
        <f>IF(SUM(D179:D181)=0,"--",SUBTOTAL(9,D179:D181))</f>
        <v>10875</v>
      </c>
      <c r="E183" s="19">
        <f>IF(SUM(E179:E181)=0,"--",SUBTOTAL(9,E179:E181))</f>
        <v>10364.95</v>
      </c>
      <c r="F183" s="19">
        <f>IF(SUM(F179:F181)=0,"--",SUBTOTAL(9,F179:F181))</f>
        <v>510.05</v>
      </c>
      <c r="G183" s="19">
        <f aca="true" t="shared" si="25" ref="G183:X183">IF(SUM(G179:G181)=0,"--",SUBTOTAL(9,G179:G181))</f>
        <v>19827.65</v>
      </c>
      <c r="H183" s="19">
        <f t="shared" si="25"/>
        <v>19827.65</v>
      </c>
      <c r="I183" s="19" t="str">
        <f t="shared" si="25"/>
        <v>--</v>
      </c>
      <c r="J183" s="19">
        <f t="shared" si="25"/>
        <v>9583</v>
      </c>
      <c r="K183" s="19">
        <f t="shared" si="25"/>
        <v>9583</v>
      </c>
      <c r="L183" s="19" t="str">
        <f t="shared" si="25"/>
        <v>--</v>
      </c>
      <c r="M183" s="19">
        <f t="shared" si="25"/>
        <v>11015.67</v>
      </c>
      <c r="N183" s="19">
        <f t="shared" si="25"/>
        <v>11015.67</v>
      </c>
      <c r="O183" s="19" t="str">
        <f t="shared" si="25"/>
        <v>--</v>
      </c>
      <c r="P183" s="19">
        <f t="shared" si="25"/>
        <v>30843.32</v>
      </c>
      <c r="Q183" s="19">
        <f t="shared" si="25"/>
        <v>30843.32</v>
      </c>
      <c r="R183" s="19" t="str">
        <f t="shared" si="25"/>
        <v>--</v>
      </c>
      <c r="S183" s="19">
        <f t="shared" si="25"/>
        <v>91620</v>
      </c>
      <c r="T183" s="19">
        <f t="shared" si="25"/>
        <v>91620</v>
      </c>
      <c r="U183" s="19" t="str">
        <f t="shared" si="25"/>
        <v>--</v>
      </c>
      <c r="V183" s="19">
        <f t="shared" si="25"/>
        <v>15880</v>
      </c>
      <c r="W183" s="19">
        <f t="shared" si="25"/>
        <v>15880</v>
      </c>
      <c r="X183" s="16" t="str">
        <f t="shared" si="25"/>
        <v>--</v>
      </c>
    </row>
    <row r="184" spans="4:24" ht="14.25"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21"/>
      <c r="Q184" s="21"/>
      <c r="R184" s="21"/>
      <c r="S184" s="16"/>
      <c r="T184" s="21"/>
      <c r="U184" s="16"/>
      <c r="V184" s="16"/>
      <c r="W184" s="21"/>
      <c r="X184" s="16"/>
    </row>
    <row r="185" spans="2:24" ht="15">
      <c r="B185" s="9" t="s">
        <v>133</v>
      </c>
      <c r="D185" s="19">
        <f>IF(SUM(D146:D183)=0,"--",SUBTOTAL(9,D146:D183))</f>
        <v>92440</v>
      </c>
      <c r="E185" s="19">
        <f>IF(SUM(E146:E183)=0,"--",SUBTOTAL(9,E146:E183))</f>
        <v>87073.95</v>
      </c>
      <c r="F185" s="19">
        <f>IF(SUM(F146:F183)=0,"--",SUBTOTAL(9,F146:F183))</f>
        <v>5366.05</v>
      </c>
      <c r="G185" s="19">
        <f aca="true" t="shared" si="26" ref="G185:X185">IF(SUM(G146:G183)=0,"--",SUBTOTAL(9,G146:G183))</f>
        <v>123965.11000000002</v>
      </c>
      <c r="H185" s="19">
        <f t="shared" si="26"/>
        <v>111948.03</v>
      </c>
      <c r="I185" s="19">
        <f t="shared" si="26"/>
        <v>12017.08</v>
      </c>
      <c r="J185" s="19">
        <f t="shared" si="26"/>
        <v>65584.84</v>
      </c>
      <c r="K185" s="19">
        <f t="shared" si="26"/>
        <v>59308.23</v>
      </c>
      <c r="L185" s="19">
        <f t="shared" si="26"/>
        <v>6276.61</v>
      </c>
      <c r="M185" s="19">
        <f t="shared" si="26"/>
        <v>74141.65</v>
      </c>
      <c r="N185" s="19">
        <f t="shared" si="26"/>
        <v>73168.65</v>
      </c>
      <c r="O185" s="19">
        <f t="shared" si="26"/>
        <v>973</v>
      </c>
      <c r="P185" s="19">
        <f t="shared" si="26"/>
        <v>198106.76000000004</v>
      </c>
      <c r="Q185" s="19">
        <f t="shared" si="26"/>
        <v>185116.68000000002</v>
      </c>
      <c r="R185" s="19">
        <f t="shared" si="26"/>
        <v>12990.08</v>
      </c>
      <c r="S185" s="19">
        <f t="shared" si="26"/>
        <v>551301.28</v>
      </c>
      <c r="T185" s="19">
        <f t="shared" si="26"/>
        <v>476222.8</v>
      </c>
      <c r="U185" s="19">
        <f t="shared" si="26"/>
        <v>75078.48</v>
      </c>
      <c r="V185" s="19">
        <f t="shared" si="26"/>
        <v>83902</v>
      </c>
      <c r="W185" s="19">
        <f t="shared" si="26"/>
        <v>78488.42000000001</v>
      </c>
      <c r="X185" s="19">
        <f t="shared" si="26"/>
        <v>5413.58</v>
      </c>
    </row>
    <row r="186" spans="4:24" ht="14.25"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21"/>
      <c r="Q186" s="21"/>
      <c r="R186" s="21"/>
      <c r="S186" s="16"/>
      <c r="T186" s="21"/>
      <c r="U186" s="16"/>
      <c r="V186" s="16"/>
      <c r="W186" s="21"/>
      <c r="X186" s="16"/>
    </row>
    <row r="187" spans="2:24" ht="15">
      <c r="B187" s="6" t="s">
        <v>134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21"/>
      <c r="Q187" s="21"/>
      <c r="R187" s="21"/>
      <c r="S187" s="16"/>
      <c r="T187" s="21"/>
      <c r="U187" s="16"/>
      <c r="V187" s="16"/>
      <c r="W187" s="21"/>
      <c r="X187" s="16"/>
    </row>
    <row r="188" spans="2:24" ht="14.25">
      <c r="B188" s="8" t="s">
        <v>45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21"/>
      <c r="Q188" s="21"/>
      <c r="R188" s="21"/>
      <c r="S188" s="16"/>
      <c r="T188" s="21"/>
      <c r="U188" s="16"/>
      <c r="V188" s="16"/>
      <c r="W188" s="21"/>
      <c r="X188" s="16"/>
    </row>
    <row r="189" spans="2:24" ht="14.25">
      <c r="B189" s="8" t="s">
        <v>135</v>
      </c>
      <c r="C189" s="15" t="s">
        <v>153</v>
      </c>
      <c r="D189" s="16" t="s">
        <v>50</v>
      </c>
      <c r="E189" s="16" t="str">
        <f>IF((SUM(D189)-SUM(F189))=0,"--",SUM(D189)-SUM(F189))</f>
        <v>--</v>
      </c>
      <c r="F189" s="18" t="s">
        <v>48</v>
      </c>
      <c r="G189" s="16">
        <v>26.82</v>
      </c>
      <c r="H189" s="16">
        <f>G189-I189</f>
        <v>26.82</v>
      </c>
      <c r="I189" s="16">
        <v>0</v>
      </c>
      <c r="J189" s="16">
        <v>30</v>
      </c>
      <c r="K189" s="16">
        <f>J189-L189</f>
        <v>30</v>
      </c>
      <c r="L189" s="16">
        <v>0</v>
      </c>
      <c r="M189" s="16">
        <v>30</v>
      </c>
      <c r="N189" s="16">
        <f>M189-O189</f>
        <v>30</v>
      </c>
      <c r="O189" s="16">
        <v>0</v>
      </c>
      <c r="P189" s="21">
        <f>G189+M189</f>
        <v>56.82</v>
      </c>
      <c r="Q189" s="21">
        <f>H189+N189</f>
        <v>56.82</v>
      </c>
      <c r="R189" s="21">
        <f>I189+O189</f>
        <v>0</v>
      </c>
      <c r="S189" s="16">
        <v>390</v>
      </c>
      <c r="T189" s="21">
        <f>S189-U189</f>
        <v>390</v>
      </c>
      <c r="U189" s="16">
        <v>0</v>
      </c>
      <c r="V189" s="16">
        <v>60</v>
      </c>
      <c r="W189" s="21">
        <f>V189-X189</f>
        <v>60</v>
      </c>
      <c r="X189" s="16">
        <v>0</v>
      </c>
    </row>
    <row r="190" spans="4:24" ht="14.25"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21"/>
      <c r="Q190" s="21"/>
      <c r="R190" s="21"/>
      <c r="S190" s="16"/>
      <c r="T190" s="21"/>
      <c r="U190" s="16"/>
      <c r="V190" s="16"/>
      <c r="W190" s="21"/>
      <c r="X190" s="16"/>
    </row>
    <row r="191" spans="2:24" ht="14.25">
      <c r="B191" s="8" t="s">
        <v>136</v>
      </c>
      <c r="C191" s="15" t="s">
        <v>153</v>
      </c>
      <c r="D191" s="16">
        <v>400</v>
      </c>
      <c r="E191" s="16">
        <f>IF((SUM(D191)-SUM(F191))=0,"--",SUM(D191)-SUM(F191))</f>
        <v>400</v>
      </c>
      <c r="F191" s="18" t="s">
        <v>48</v>
      </c>
      <c r="G191" s="16">
        <v>433.38</v>
      </c>
      <c r="H191" s="16">
        <f>G191-I191</f>
        <v>433.38</v>
      </c>
      <c r="I191" s="16">
        <v>0</v>
      </c>
      <c r="J191" s="16">
        <v>145</v>
      </c>
      <c r="K191" s="16">
        <f>J191-L191</f>
        <v>145</v>
      </c>
      <c r="L191" s="16">
        <v>0</v>
      </c>
      <c r="M191" s="16">
        <v>169</v>
      </c>
      <c r="N191" s="16">
        <f>M191-O191</f>
        <v>169</v>
      </c>
      <c r="O191" s="16">
        <v>0</v>
      </c>
      <c r="P191" s="21">
        <f>G191+M191</f>
        <v>602.38</v>
      </c>
      <c r="Q191" s="21">
        <f>H191+N191</f>
        <v>602.38</v>
      </c>
      <c r="R191" s="21">
        <f>I191+O191</f>
        <v>0</v>
      </c>
      <c r="S191" s="16">
        <v>1500</v>
      </c>
      <c r="T191" s="21">
        <f>S191-U191</f>
        <v>1500</v>
      </c>
      <c r="U191" s="16">
        <v>0</v>
      </c>
      <c r="V191" s="16">
        <v>250</v>
      </c>
      <c r="W191" s="21">
        <f>V191-X191</f>
        <v>250</v>
      </c>
      <c r="X191" s="16">
        <v>0</v>
      </c>
    </row>
    <row r="192" spans="4:24" ht="14.25"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21"/>
      <c r="Q192" s="21"/>
      <c r="R192" s="21"/>
      <c r="S192" s="16"/>
      <c r="T192" s="21"/>
      <c r="U192" s="16"/>
      <c r="V192" s="16"/>
      <c r="W192" s="21"/>
      <c r="X192" s="16"/>
    </row>
    <row r="193" spans="2:24" ht="14.25">
      <c r="B193" s="8" t="s">
        <v>137</v>
      </c>
      <c r="C193" s="15" t="s">
        <v>153</v>
      </c>
      <c r="D193" s="16">
        <v>5000</v>
      </c>
      <c r="E193" s="16">
        <f>IF((SUM(D193)-SUM(F193))=0,"--",SUM(D193)-SUM(F193))</f>
        <v>5000</v>
      </c>
      <c r="F193" s="18" t="s">
        <v>48</v>
      </c>
      <c r="G193" s="16">
        <v>6116.86</v>
      </c>
      <c r="H193" s="16">
        <f>G193-I193</f>
        <v>6116.86</v>
      </c>
      <c r="I193" s="16">
        <v>0</v>
      </c>
      <c r="J193" s="16">
        <v>2887.16</v>
      </c>
      <c r="K193" s="16">
        <f>J193-L193</f>
        <v>2887.16</v>
      </c>
      <c r="L193" s="16">
        <v>0</v>
      </c>
      <c r="M193" s="16">
        <v>3120.52</v>
      </c>
      <c r="N193" s="16">
        <f>M193-O193</f>
        <v>3120.52</v>
      </c>
      <c r="O193" s="16">
        <v>0</v>
      </c>
      <c r="P193" s="21">
        <f>G193+M193</f>
        <v>9237.38</v>
      </c>
      <c r="Q193" s="21">
        <f>H193+N193</f>
        <v>9237.38</v>
      </c>
      <c r="R193" s="21">
        <f>I193+O193</f>
        <v>0</v>
      </c>
      <c r="S193" s="16">
        <v>31900</v>
      </c>
      <c r="T193" s="21">
        <f>S193-U193</f>
        <v>31900</v>
      </c>
      <c r="U193" s="16">
        <v>0</v>
      </c>
      <c r="V193" s="16">
        <v>5000</v>
      </c>
      <c r="W193" s="21">
        <f>V193-X193</f>
        <v>5000</v>
      </c>
      <c r="X193" s="16">
        <v>0</v>
      </c>
    </row>
    <row r="194" spans="4:24" ht="14.25"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21"/>
      <c r="Q194" s="21"/>
      <c r="R194" s="21"/>
      <c r="S194" s="16"/>
      <c r="T194" s="21"/>
      <c r="U194" s="16"/>
      <c r="V194" s="16"/>
      <c r="W194" s="21"/>
      <c r="X194" s="16"/>
    </row>
    <row r="195" spans="2:24" ht="14.25">
      <c r="B195" s="8" t="s">
        <v>138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21"/>
      <c r="Q195" s="21"/>
      <c r="R195" s="21"/>
      <c r="S195" s="16"/>
      <c r="T195" s="21"/>
      <c r="U195" s="16"/>
      <c r="V195" s="16"/>
      <c r="W195" s="21"/>
      <c r="X195" s="16"/>
    </row>
    <row r="196" spans="2:24" ht="14.25">
      <c r="B196" s="8" t="s">
        <v>139</v>
      </c>
      <c r="C196" s="15" t="s">
        <v>153</v>
      </c>
      <c r="D196" s="16" t="s">
        <v>50</v>
      </c>
      <c r="E196" s="16" t="str">
        <f>IF((SUM(D196)-SUM(F196))=0,"--",SUM(D196)-SUM(F196))</f>
        <v>--</v>
      </c>
      <c r="F196" s="18" t="s">
        <v>48</v>
      </c>
      <c r="G196" s="16">
        <v>0</v>
      </c>
      <c r="H196" s="16">
        <f>G196-I196</f>
        <v>0</v>
      </c>
      <c r="I196" s="16">
        <v>0</v>
      </c>
      <c r="J196" s="16">
        <v>0</v>
      </c>
      <c r="K196" s="16">
        <f>J196-L196</f>
        <v>0</v>
      </c>
      <c r="L196" s="16">
        <v>0</v>
      </c>
      <c r="M196" s="16">
        <v>0</v>
      </c>
      <c r="N196" s="16">
        <f>M196-O196</f>
        <v>0</v>
      </c>
      <c r="O196" s="16">
        <v>0</v>
      </c>
      <c r="P196" s="21">
        <f aca="true" t="shared" si="27" ref="P196:R197">G196+M196</f>
        <v>0</v>
      </c>
      <c r="Q196" s="21">
        <f t="shared" si="27"/>
        <v>0</v>
      </c>
      <c r="R196" s="21">
        <f t="shared" si="27"/>
        <v>0</v>
      </c>
      <c r="S196" s="16">
        <v>0</v>
      </c>
      <c r="T196" s="21">
        <f>S196-U196</f>
        <v>0</v>
      </c>
      <c r="U196" s="16">
        <v>0</v>
      </c>
      <c r="V196" s="16">
        <v>0</v>
      </c>
      <c r="W196" s="21">
        <f>V196-X196</f>
        <v>0</v>
      </c>
      <c r="X196" s="16">
        <v>0</v>
      </c>
    </row>
    <row r="197" spans="2:24" ht="14.25">
      <c r="B197" s="8" t="s">
        <v>140</v>
      </c>
      <c r="C197" s="15" t="s">
        <v>153</v>
      </c>
      <c r="D197" s="16">
        <v>2330</v>
      </c>
      <c r="E197" s="16">
        <f>IF((SUM(D197)-SUM(F197))=0,"--",SUM(D197)-SUM(F197))</f>
        <v>2327.5</v>
      </c>
      <c r="F197" s="16">
        <v>2.5</v>
      </c>
      <c r="G197" s="16">
        <v>11222.52</v>
      </c>
      <c r="H197" s="16">
        <f>G197-I197</f>
        <v>3522.5200000000004</v>
      </c>
      <c r="I197" s="16">
        <v>7700</v>
      </c>
      <c r="J197" s="16">
        <v>10106</v>
      </c>
      <c r="K197" s="16">
        <f>J197-L197</f>
        <v>10106</v>
      </c>
      <c r="L197" s="16">
        <v>0</v>
      </c>
      <c r="M197" s="16">
        <v>11828</v>
      </c>
      <c r="N197" s="16">
        <f>M197-O197</f>
        <v>11828</v>
      </c>
      <c r="O197" s="16">
        <v>0</v>
      </c>
      <c r="P197" s="21">
        <f t="shared" si="27"/>
        <v>23050.52</v>
      </c>
      <c r="Q197" s="21">
        <f t="shared" si="27"/>
        <v>15350.52</v>
      </c>
      <c r="R197" s="21">
        <f t="shared" si="27"/>
        <v>7700</v>
      </c>
      <c r="S197" s="16">
        <v>21908.48</v>
      </c>
      <c r="T197" s="21">
        <f>S197-U197</f>
        <v>20593.48</v>
      </c>
      <c r="U197" s="16">
        <v>1315</v>
      </c>
      <c r="V197" s="16">
        <v>3240</v>
      </c>
      <c r="W197" s="21">
        <f>V197-X197</f>
        <v>3061</v>
      </c>
      <c r="X197" s="16">
        <v>179</v>
      </c>
    </row>
    <row r="198" spans="4:24" ht="14.25"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ht="15">
      <c r="B199" s="9" t="s">
        <v>141</v>
      </c>
      <c r="D199" s="19">
        <f>IF(SUM(D189:D197)=0,"--",SUBTOTAL(9,D189:D197))</f>
        <v>7730</v>
      </c>
      <c r="E199" s="19">
        <f>IF(SUM(E189:E197)=0,"--",SUBTOTAL(9,E189:E197))</f>
        <v>7727.5</v>
      </c>
      <c r="F199" s="19">
        <f>IF(SUM(F189:F197)=0,"--",SUBTOTAL(9,F189:F197))</f>
        <v>2.5</v>
      </c>
      <c r="G199" s="19">
        <f aca="true" t="shared" si="28" ref="G199:X199">IF(SUM(G189:G197)=0,"--",SUBTOTAL(9,G189:G197))</f>
        <v>17799.58</v>
      </c>
      <c r="H199" s="19">
        <f t="shared" si="28"/>
        <v>10099.58</v>
      </c>
      <c r="I199" s="19">
        <f t="shared" si="28"/>
        <v>7700</v>
      </c>
      <c r="J199" s="19">
        <f t="shared" si="28"/>
        <v>13168.16</v>
      </c>
      <c r="K199" s="19">
        <f t="shared" si="28"/>
        <v>13168.16</v>
      </c>
      <c r="L199" s="19" t="str">
        <f t="shared" si="28"/>
        <v>--</v>
      </c>
      <c r="M199" s="19">
        <f t="shared" si="28"/>
        <v>15147.52</v>
      </c>
      <c r="N199" s="19">
        <f t="shared" si="28"/>
        <v>15147.52</v>
      </c>
      <c r="O199" s="19" t="str">
        <f t="shared" si="28"/>
        <v>--</v>
      </c>
      <c r="P199" s="19">
        <f t="shared" si="28"/>
        <v>32947.1</v>
      </c>
      <c r="Q199" s="19">
        <f t="shared" si="28"/>
        <v>25247.1</v>
      </c>
      <c r="R199" s="19">
        <f t="shared" si="28"/>
        <v>7700</v>
      </c>
      <c r="S199" s="19">
        <f t="shared" si="28"/>
        <v>55698.479999999996</v>
      </c>
      <c r="T199" s="19">
        <f t="shared" si="28"/>
        <v>54383.479999999996</v>
      </c>
      <c r="U199" s="19">
        <f t="shared" si="28"/>
        <v>1315</v>
      </c>
      <c r="V199" s="19">
        <f t="shared" si="28"/>
        <v>8550</v>
      </c>
      <c r="W199" s="19">
        <f t="shared" si="28"/>
        <v>8371</v>
      </c>
      <c r="X199" s="19">
        <f t="shared" si="28"/>
        <v>179</v>
      </c>
    </row>
    <row r="200" spans="4:24" ht="15"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2:24" ht="15.75" thickBot="1">
      <c r="B201" s="13" t="s">
        <v>142</v>
      </c>
      <c r="C201" s="22"/>
      <c r="D201" s="14">
        <f>IF(SUM(D14:D199)=0,"--",SUBTOTAL(9,D14:D199))</f>
        <v>190649</v>
      </c>
      <c r="E201" s="14">
        <f>IF(SUM(E14:E199)=0,"--",SUBTOTAL(9,E14:E199))</f>
        <v>179816.35</v>
      </c>
      <c r="F201" s="14">
        <f>IF(SUM(F14:F199)=0,"--",SUBTOTAL(9,F14:F199))</f>
        <v>10832.65</v>
      </c>
      <c r="G201" s="14">
        <f aca="true" t="shared" si="29" ref="G201:X201">IF(SUM(G14:G199)=0,"--",SUBTOTAL(9,G14:G199))</f>
        <v>241001.88999999998</v>
      </c>
      <c r="H201" s="14">
        <f t="shared" si="29"/>
        <v>219773.87</v>
      </c>
      <c r="I201" s="14">
        <f t="shared" si="29"/>
        <v>21228.02</v>
      </c>
      <c r="J201" s="14">
        <f t="shared" si="29"/>
        <v>141000</v>
      </c>
      <c r="K201" s="14">
        <f t="shared" si="29"/>
        <v>133163.19</v>
      </c>
      <c r="L201" s="14">
        <f t="shared" si="29"/>
        <v>7836.8099999999995</v>
      </c>
      <c r="M201" s="14">
        <f t="shared" si="29"/>
        <v>135555</v>
      </c>
      <c r="N201" s="14">
        <f t="shared" si="29"/>
        <v>132566.7</v>
      </c>
      <c r="O201" s="14">
        <f t="shared" si="29"/>
        <v>2988.3</v>
      </c>
      <c r="P201" s="14">
        <f t="shared" si="29"/>
        <v>376556.8900000001</v>
      </c>
      <c r="Q201" s="14">
        <f t="shared" si="29"/>
        <v>352340.5700000001</v>
      </c>
      <c r="R201" s="14">
        <f t="shared" si="29"/>
        <v>24216.32</v>
      </c>
      <c r="S201" s="14">
        <f t="shared" si="29"/>
        <v>1000000</v>
      </c>
      <c r="T201" s="14">
        <f t="shared" si="29"/>
        <v>858034.17</v>
      </c>
      <c r="U201" s="14">
        <f t="shared" si="29"/>
        <v>141965.83000000002</v>
      </c>
      <c r="V201" s="14">
        <f t="shared" si="29"/>
        <v>160000</v>
      </c>
      <c r="W201" s="14">
        <f t="shared" si="29"/>
        <v>146527.71</v>
      </c>
      <c r="X201" s="14">
        <f t="shared" si="29"/>
        <v>13472.289999999999</v>
      </c>
    </row>
    <row r="202" ht="15" thickTop="1"/>
  </sheetData>
  <mergeCells count="42">
    <mergeCell ref="V7:V9"/>
    <mergeCell ref="W7:W9"/>
    <mergeCell ref="X7:X9"/>
    <mergeCell ref="T7:T9"/>
    <mergeCell ref="U7:U9"/>
    <mergeCell ref="N7:N9"/>
    <mergeCell ref="O7:O9"/>
    <mergeCell ref="S6:U6"/>
    <mergeCell ref="S7:S9"/>
    <mergeCell ref="P6:P9"/>
    <mergeCell ref="Q6:Q9"/>
    <mergeCell ref="R6:R9"/>
    <mergeCell ref="T4:U4"/>
    <mergeCell ref="M6:O6"/>
    <mergeCell ref="S5:X5"/>
    <mergeCell ref="V6:X6"/>
    <mergeCell ref="J5:O5"/>
    <mergeCell ref="P5:R5"/>
    <mergeCell ref="K1:L1"/>
    <mergeCell ref="K4:L4"/>
    <mergeCell ref="A2:X2"/>
    <mergeCell ref="J7:J9"/>
    <mergeCell ref="K7:K9"/>
    <mergeCell ref="N1:O1"/>
    <mergeCell ref="N4:O4"/>
    <mergeCell ref="W1:X1"/>
    <mergeCell ref="W4:X4"/>
    <mergeCell ref="T1:U1"/>
    <mergeCell ref="A5:A9"/>
    <mergeCell ref="B5:B9"/>
    <mergeCell ref="D5:F5"/>
    <mergeCell ref="E6:E9"/>
    <mergeCell ref="C6:C9"/>
    <mergeCell ref="G5:I5"/>
    <mergeCell ref="M7:M9"/>
    <mergeCell ref="L7:L9"/>
    <mergeCell ref="D6:D9"/>
    <mergeCell ref="F6:F9"/>
    <mergeCell ref="J6:L6"/>
    <mergeCell ref="G6:G9"/>
    <mergeCell ref="H6:H9"/>
    <mergeCell ref="I6:I9"/>
  </mergeCells>
  <printOptions horizontalCentered="1"/>
  <pageMargins left="0.25" right="0.25" top="0.5" bottom="0.5" header="0.52" footer="0.5"/>
  <pageSetup firstPageNumber="19" useFirstPageNumber="1" horizontalDpi="120" verticalDpi="120" orientation="landscape" pageOrder="overThenDown" paperSize="9" scale="50" r:id="rId1"/>
  <headerFooter alignWithMargins="0">
    <oddHeader>&amp;C
</oddHeader>
    <oddFooter>&amp;C&amp;"Arial,Bold Italic"&amp;13- &amp;P -</oddFooter>
  </headerFooter>
  <rowBreaks count="3" manualBreakCount="3">
    <brk id="51" max="255" man="1"/>
    <brk id="101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JD(Planning)</dc:creator>
  <cp:keywords/>
  <dc:description/>
  <cp:lastModifiedBy>Administrator</cp:lastModifiedBy>
  <cp:lastPrinted>2007-01-30T11:28:07Z</cp:lastPrinted>
  <dcterms:created xsi:type="dcterms:W3CDTF">2001-10-08T06:12:35Z</dcterms:created>
  <dcterms:modified xsi:type="dcterms:W3CDTF">2007-01-30T11:29:05Z</dcterms:modified>
  <cp:category/>
  <cp:version/>
  <cp:contentType/>
  <cp:contentStatus/>
</cp:coreProperties>
</file>