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GNABSTRACT" sheetId="1" r:id="rId1"/>
    <sheet name="GN-Annex-A" sheetId="2" r:id="rId2"/>
    <sheet name="GN-Annex-B" sheetId="3" r:id="rId3"/>
    <sheet name="GN-Annex-B (P2&amp;3)" sheetId="4" r:id="rId4"/>
    <sheet name="GN-Annex-C" sheetId="5" r:id="rId5"/>
  </sheets>
  <definedNames>
    <definedName name="_xlnm.Print_Area" localSheetId="3">'GN-Annex-B (P2&amp;3)'!$A$1:$D$68</definedName>
    <definedName name="_xlnm.Print_Area" localSheetId="4">'GN-Annex-C'!$A$1:$D$97</definedName>
    <definedName name="_xlnm.Print_Titles" localSheetId="1">'GN-Annex-A'!$3:$9</definedName>
    <definedName name="_xlnm.Print_Titles" localSheetId="2">'GN-Annex-B'!$5:$11</definedName>
  </definedNames>
  <calcPr fullCalcOnLoad="1"/>
</workbook>
</file>

<file path=xl/comments2.xml><?xml version="1.0" encoding="utf-8"?>
<comments xmlns="http://schemas.openxmlformats.org/spreadsheetml/2006/main">
  <authors>
    <author>customer</author>
  </authors>
  <commentList>
    <comment ref="H12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<sst xmlns="http://schemas.openxmlformats.org/spreadsheetml/2006/main" count="611" uniqueCount="167">
  <si>
    <t>(1)</t>
  </si>
  <si>
    <t>(2)</t>
  </si>
  <si>
    <t>(3)</t>
  </si>
  <si>
    <t>(4)</t>
  </si>
  <si>
    <t>(5)</t>
  </si>
  <si>
    <t>(6)</t>
  </si>
  <si>
    <t>(7)</t>
  </si>
  <si>
    <t>(8)</t>
  </si>
  <si>
    <t xml:space="preserve"> </t>
  </si>
  <si>
    <t xml:space="preserve">      --</t>
  </si>
  <si>
    <t>Sub-total (Education)</t>
  </si>
  <si>
    <t>GRAND TOTAL</t>
  </si>
  <si>
    <t xml:space="preserve">     i)Training</t>
  </si>
  <si>
    <t xml:space="preserve">     ii)Others</t>
  </si>
  <si>
    <t>Major Head / Minor Heads of Development</t>
  </si>
  <si>
    <t>Proposed
Outlay</t>
  </si>
  <si>
    <t>Tenth Plan
2002-07</t>
  </si>
  <si>
    <t xml:space="preserve">             (Rs. in lakh)</t>
  </si>
  <si>
    <t>--</t>
  </si>
  <si>
    <t xml:space="preserve">    a. Elementary Education &amp; Literacy</t>
  </si>
  <si>
    <t>Annual  -  Plans</t>
  </si>
  <si>
    <t>2002-03</t>
  </si>
  <si>
    <t>2003-04</t>
  </si>
  <si>
    <t>2004-05</t>
  </si>
  <si>
    <t>Actual  Expenditure</t>
  </si>
  <si>
    <t>Annual Plan  2006-07</t>
  </si>
  <si>
    <t xml:space="preserve">      a) Agriculture marketing</t>
  </si>
  <si>
    <t xml:space="preserve">      b) Others (to be specified)</t>
  </si>
  <si>
    <t>d) DRDA Administration</t>
  </si>
  <si>
    <t>Sub-Total (Rural Employment)</t>
  </si>
  <si>
    <t xml:space="preserve">    a) Community Developments &amp; Panchayats</t>
  </si>
  <si>
    <t>Sub-total (VSE)</t>
  </si>
  <si>
    <t xml:space="preserve">   iii) Nutrition </t>
  </si>
  <si>
    <t>a) Swaranjyanti Gram Swarozgar Yojana (SGSY)</t>
  </si>
  <si>
    <t xml:space="preserve">    b) Other Programmes of Rural Development</t>
  </si>
  <si>
    <t xml:space="preserve">    i)  Small Scale Industries </t>
  </si>
  <si>
    <t xml:space="preserve">    b. Literacy/Adult Education</t>
  </si>
  <si>
    <t>Total - (XI) (1 to 4)</t>
  </si>
  <si>
    <t xml:space="preserve">Total - I </t>
  </si>
  <si>
    <t>d) Total sanitation compaign programme</t>
  </si>
  <si>
    <t xml:space="preserve">Total - II </t>
  </si>
  <si>
    <t xml:space="preserve">Total - IV </t>
  </si>
  <si>
    <t>Total - V</t>
  </si>
  <si>
    <t xml:space="preserve">    ii)  Handlooms</t>
  </si>
  <si>
    <t xml:space="preserve">Total - (VI) </t>
  </si>
  <si>
    <t>Total - (VII)</t>
  </si>
  <si>
    <t>Total - (VIII)</t>
  </si>
  <si>
    <t xml:space="preserve">       a) Weights &amp; Measures</t>
  </si>
  <si>
    <t>Total - (IX)</t>
  </si>
  <si>
    <t xml:space="preserve">    c. Secondary Education</t>
  </si>
  <si>
    <t xml:space="preserve">    d. Higher Education</t>
  </si>
  <si>
    <t xml:space="preserve">Sub-total </t>
  </si>
  <si>
    <t xml:space="preserve">Total - (X) </t>
  </si>
  <si>
    <t>Sub-total</t>
  </si>
  <si>
    <t>ABSTRACT</t>
  </si>
  <si>
    <t>DRAFT ELEVENTH FIVE YEAR PLAN (2007-12) AND ANNUAL PLAN (2007-08) - PROPOSED OUTLAYS</t>
  </si>
  <si>
    <r>
      <t xml:space="preserve">Projected
Outlay                     </t>
    </r>
    <r>
      <rPr>
        <b/>
        <sz val="9"/>
        <rFont val="Arial"/>
        <family val="2"/>
      </rPr>
      <t>(at 2001-02 prices)</t>
    </r>
  </si>
  <si>
    <t>(2a)</t>
  </si>
  <si>
    <t>(2b)</t>
  </si>
  <si>
    <t>(2c)</t>
  </si>
  <si>
    <t>(2d)</t>
  </si>
  <si>
    <t xml:space="preserve">Annual
Plan
2005-06
</t>
  </si>
  <si>
    <t>Actual
Expenditure</t>
  </si>
  <si>
    <t>Annual Plans 
2002-03 to 2004-05</t>
  </si>
  <si>
    <t>Agreed
Outlay</t>
  </si>
  <si>
    <t>Anticipated
Expenditure</t>
  </si>
  <si>
    <t>Eleventh
Plan
2007-12</t>
  </si>
  <si>
    <t>Annual
Plan
2007-08</t>
  </si>
  <si>
    <t>GN STATEMENT - A</t>
  </si>
  <si>
    <t>Sl.No</t>
  </si>
  <si>
    <t>I</t>
  </si>
  <si>
    <t>AGRICULTURE &amp; ALLIED ACTIVITIES</t>
  </si>
  <si>
    <t>Crop Husbandry</t>
  </si>
  <si>
    <t>Horticulture</t>
  </si>
  <si>
    <t>Soil &amp; Water Conservation
    (including control of shifting cultivation)</t>
  </si>
  <si>
    <t>Animal Husbandry</t>
  </si>
  <si>
    <t>Dairy Development</t>
  </si>
  <si>
    <t>Fisheries</t>
  </si>
  <si>
    <t>Plantations</t>
  </si>
  <si>
    <t>Food,Storage &amp; Warehouse</t>
  </si>
  <si>
    <t>Agricultural Research &amp; Education</t>
  </si>
  <si>
    <t>Agricultural Financial Institutions</t>
  </si>
  <si>
    <t>Co-operation</t>
  </si>
  <si>
    <t>Other Agricultural Programmes</t>
  </si>
  <si>
    <t>(0)</t>
  </si>
  <si>
    <t>II</t>
  </si>
  <si>
    <t>RURAL DEVELOPMENT</t>
  </si>
  <si>
    <t>Special Programme for Rural Development</t>
  </si>
  <si>
    <t>Rural Employment</t>
  </si>
  <si>
    <t>Land Reforms</t>
  </si>
  <si>
    <t>Other Rural Development Programmes</t>
  </si>
  <si>
    <t>III</t>
  </si>
  <si>
    <t>SPECIAL AREAS PROGRAMMES</t>
  </si>
  <si>
    <t>IRRIGATION &amp; FLOOD CONTROL</t>
  </si>
  <si>
    <t>IV</t>
  </si>
  <si>
    <t>Major &amp; Medium Irrigation</t>
  </si>
  <si>
    <t>Minor Irrigation</t>
  </si>
  <si>
    <t>Command Area Development</t>
  </si>
  <si>
    <t>AIBP</t>
  </si>
  <si>
    <t>Flood Control (includes flood protection works)</t>
  </si>
  <si>
    <t>V</t>
  </si>
  <si>
    <t>ENERGY</t>
  </si>
  <si>
    <t>Power</t>
  </si>
  <si>
    <t>Non-Conventional Sources of Energy</t>
  </si>
  <si>
    <t>Integrated Rural Energy Programme</t>
  </si>
  <si>
    <t>VI</t>
  </si>
  <si>
    <t>INDUSTRY &amp; MINERALS</t>
  </si>
  <si>
    <t>Village &amp; Small Industries</t>
  </si>
  <si>
    <t>Other Industries (other than VSE)</t>
  </si>
  <si>
    <t>VII</t>
  </si>
  <si>
    <t>Minor Ports</t>
  </si>
  <si>
    <t>Civil Aviation</t>
  </si>
  <si>
    <t>Roads &amp; Bridges</t>
  </si>
  <si>
    <t>Road Transport</t>
  </si>
  <si>
    <t>Inland Water Transport</t>
  </si>
  <si>
    <t>VIII</t>
  </si>
  <si>
    <t>SCIENCE, TECHNOLOGY &amp; ENVIRONMENT</t>
  </si>
  <si>
    <t>Scientific Research</t>
  </si>
  <si>
    <t>Information Technology &amp; E-Governance</t>
  </si>
  <si>
    <t>Ecology &amp; Environment</t>
  </si>
  <si>
    <t>Forestry &amp; Wildlife</t>
  </si>
  <si>
    <t>IX</t>
  </si>
  <si>
    <t>Secretariat Economic Services</t>
  </si>
  <si>
    <t>Tourism</t>
  </si>
  <si>
    <t>Census,Survey &amp; Statistics</t>
  </si>
  <si>
    <t>Civil Supplies</t>
  </si>
  <si>
    <t>Other General Economic Services</t>
  </si>
  <si>
    <t>X</t>
  </si>
  <si>
    <t>SOCIAL SERVICES</t>
  </si>
  <si>
    <t>General Education</t>
  </si>
  <si>
    <t>Technical Education</t>
  </si>
  <si>
    <t xml:space="preserve">Sports </t>
  </si>
  <si>
    <t>Youth Services</t>
  </si>
  <si>
    <t>Art &amp; Culture</t>
  </si>
  <si>
    <t>Medical &amp; Public Health</t>
  </si>
  <si>
    <t>Water Supply &amp; Sanitation</t>
  </si>
  <si>
    <t>Housing (incl. Police Housing)</t>
  </si>
  <si>
    <t>Urban Devpl. (incl. State Capital Projects &amp; Slum Area Dev elopment)</t>
  </si>
  <si>
    <t>Information &amp; Publicity</t>
  </si>
  <si>
    <t>Development of SCs, STs &amp; OBs</t>
  </si>
  <si>
    <t>Labour &amp; Employment</t>
  </si>
  <si>
    <t>Social Security &amp; Social Welfare</t>
  </si>
  <si>
    <t>Empowerment of Women &amp; Devleopment of Children</t>
  </si>
  <si>
    <t>XI</t>
  </si>
  <si>
    <t>GENERAL SERVICES</t>
  </si>
  <si>
    <t>Jails</t>
  </si>
  <si>
    <t>Stationery &amp; Printing</t>
  </si>
  <si>
    <t>Public Works</t>
  </si>
  <si>
    <t>Other Administrative Services</t>
  </si>
  <si>
    <t>GENERAL ECONOMIC SERVICES</t>
  </si>
  <si>
    <t>SPECIAL AREA PROGRAMMES</t>
  </si>
  <si>
    <t>TRANSPORT</t>
  </si>
  <si>
    <t>Major Head of Development</t>
  </si>
  <si>
    <t>DRAFT ELEVENTH FIVE YEAR PLAN (2007-12) AND ANNUAL PLAN (2007-08)</t>
  </si>
  <si>
    <t>PROPOSED OUTLAYS (From State Budget)</t>
  </si>
  <si>
    <t>GN STATEMENT - B (Part -I)</t>
  </si>
  <si>
    <t>GN STATEMENT - B (Part -II)</t>
  </si>
  <si>
    <t>PROPOSED OUTLAYS (From Public Sector Enterprises)</t>
  </si>
  <si>
    <t>GN STATEMENT - B (Part -III)</t>
  </si>
  <si>
    <t>PROPOSED OUTLAYS (From Local Bodies)</t>
  </si>
  <si>
    <t>GN STATEMENT - C (Part -I)</t>
  </si>
  <si>
    <t>PROPOSED OUTLAYS (Rural Local Bodies)</t>
  </si>
  <si>
    <t>GN STATEMENT - C (Part -II)</t>
  </si>
  <si>
    <t>PROPOSED OUTLAYS (Urban Local Bodies)</t>
  </si>
  <si>
    <t>GN STATEMENT - C (Part -III)</t>
  </si>
  <si>
    <t>PROPOSED OUTLAYS (From Total of Rural Local Bodies and Urban Local Bodies)</t>
  </si>
  <si>
    <t>--NIL--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</si>
</sst>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.00_)"/>
    <numFmt numFmtId="173" formatCode="0.0"/>
  </numFmts>
  <fonts count="14"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0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2" xfId="0" applyFont="1" applyBorder="1" applyAlignment="1" quotePrefix="1">
      <alignment horizontal="center" vertical="center"/>
    </xf>
    <xf numFmtId="0" fontId="5" fillId="0" borderId="2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wrapText="1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right"/>
    </xf>
    <xf numFmtId="2" fontId="3" fillId="0" borderId="0" xfId="0" applyNumberFormat="1" applyFont="1" applyAlignment="1" quotePrefix="1">
      <alignment horizontal="right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 applyProtection="1">
      <alignment horizontal="center" wrapText="1"/>
      <protection hidden="1"/>
    </xf>
    <xf numFmtId="2" fontId="5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 horizontal="right"/>
    </xf>
    <xf numFmtId="2" fontId="7" fillId="0" borderId="0" xfId="21" applyNumberFormat="1" applyFont="1" applyBorder="1">
      <alignment/>
      <protection/>
    </xf>
    <xf numFmtId="2" fontId="8" fillId="0" borderId="0" xfId="21" applyNumberFormat="1" applyFont="1" applyBorder="1">
      <alignment/>
      <protection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2" fontId="5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horizontal="center"/>
      <protection hidden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view="pageBreakPreview" zoomScale="60" workbookViewId="0" topLeftCell="A34">
      <selection activeCell="A35" sqref="A35"/>
    </sheetView>
  </sheetViews>
  <sheetFormatPr defaultColWidth="8.88671875" defaultRowHeight="15"/>
  <cols>
    <col min="1" max="1" width="4.99609375" style="7" customWidth="1"/>
    <col min="2" max="2" width="36.10546875" style="3" customWidth="1"/>
    <col min="3" max="3" width="11.3359375" style="3" customWidth="1"/>
    <col min="4" max="4" width="10.88671875" style="3" hidden="1" customWidth="1"/>
    <col min="5" max="5" width="10.10546875" style="3" hidden="1" customWidth="1"/>
    <col min="6" max="6" width="10.77734375" style="3" hidden="1" customWidth="1"/>
    <col min="7" max="7" width="10.88671875" style="3" hidden="1" customWidth="1"/>
    <col min="8" max="8" width="10.88671875" style="3" customWidth="1"/>
    <col min="9" max="9" width="10.3359375" style="3" bestFit="1" customWidth="1"/>
    <col min="10" max="10" width="10.6640625" style="3" customWidth="1"/>
    <col min="11" max="11" width="12.6640625" style="3" customWidth="1"/>
    <col min="12" max="12" width="12.4453125" style="3" customWidth="1"/>
    <col min="13" max="13" width="10.6640625" style="3" bestFit="1" customWidth="1"/>
    <col min="14" max="16384" width="8.88671875" style="3" customWidth="1"/>
  </cols>
  <sheetData>
    <row r="1" spans="1:13" s="1" customFormat="1" ht="23.25" customHeight="1">
      <c r="A1" s="40"/>
      <c r="B1" s="2"/>
      <c r="C1" s="2"/>
      <c r="D1" s="2"/>
      <c r="E1" s="2"/>
      <c r="F1" s="2"/>
      <c r="G1" s="2"/>
      <c r="H1" s="2"/>
      <c r="I1" s="2"/>
      <c r="K1" s="2"/>
      <c r="L1" s="47" t="s">
        <v>68</v>
      </c>
      <c r="M1" s="47"/>
    </row>
    <row r="2" spans="1:13" ht="18" customHeight="1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8" customHeight="1">
      <c r="A3" s="51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8.75" customHeight="1">
      <c r="A4" s="10"/>
      <c r="B4" s="4"/>
      <c r="C4" s="4"/>
      <c r="D4" s="31"/>
      <c r="E4" s="31"/>
      <c r="H4" s="23"/>
      <c r="I4" s="23"/>
      <c r="K4" s="5"/>
      <c r="L4" s="49" t="s">
        <v>17</v>
      </c>
      <c r="M4" s="49"/>
    </row>
    <row r="5" spans="1:13" ht="60">
      <c r="A5" s="50" t="s">
        <v>69</v>
      </c>
      <c r="B5" s="50" t="s">
        <v>152</v>
      </c>
      <c r="C5" s="6" t="s">
        <v>16</v>
      </c>
      <c r="D5" s="50" t="s">
        <v>20</v>
      </c>
      <c r="E5" s="50"/>
      <c r="F5" s="50"/>
      <c r="G5" s="6" t="s">
        <v>63</v>
      </c>
      <c r="H5" s="6" t="s">
        <v>61</v>
      </c>
      <c r="I5" s="50" t="s">
        <v>25</v>
      </c>
      <c r="J5" s="50"/>
      <c r="K5" s="6" t="s">
        <v>16</v>
      </c>
      <c r="L5" s="6" t="s">
        <v>66</v>
      </c>
      <c r="M5" s="6" t="s">
        <v>67</v>
      </c>
    </row>
    <row r="6" spans="1:13" ht="16.5" customHeight="1">
      <c r="A6" s="50"/>
      <c r="B6" s="50"/>
      <c r="C6" s="50" t="s">
        <v>56</v>
      </c>
      <c r="D6" s="50" t="s">
        <v>24</v>
      </c>
      <c r="E6" s="50"/>
      <c r="F6" s="50"/>
      <c r="G6" s="50" t="s">
        <v>62</v>
      </c>
      <c r="H6" s="50" t="s">
        <v>62</v>
      </c>
      <c r="I6" s="50" t="s">
        <v>64</v>
      </c>
      <c r="J6" s="50" t="s">
        <v>65</v>
      </c>
      <c r="K6" s="50" t="s">
        <v>65</v>
      </c>
      <c r="L6" s="50" t="s">
        <v>15</v>
      </c>
      <c r="M6" s="50" t="s">
        <v>15</v>
      </c>
    </row>
    <row r="7" spans="1:13" ht="38.25" customHeight="1">
      <c r="A7" s="50"/>
      <c r="B7" s="50"/>
      <c r="C7" s="50"/>
      <c r="D7" s="6" t="s">
        <v>21</v>
      </c>
      <c r="E7" s="6" t="s">
        <v>22</v>
      </c>
      <c r="F7" s="6" t="s">
        <v>23</v>
      </c>
      <c r="G7" s="50"/>
      <c r="H7" s="50"/>
      <c r="I7" s="50"/>
      <c r="J7" s="50"/>
      <c r="K7" s="50"/>
      <c r="L7" s="50"/>
      <c r="M7" s="50"/>
    </row>
    <row r="8" spans="1:13" ht="1.5" customHeight="1" hidden="1">
      <c r="A8" s="10"/>
      <c r="B8" s="37"/>
      <c r="C8" s="6"/>
      <c r="D8" s="6"/>
      <c r="E8" s="6"/>
      <c r="F8" s="6"/>
      <c r="G8" s="6"/>
      <c r="H8" s="6"/>
      <c r="I8" s="6"/>
      <c r="J8" s="50"/>
      <c r="K8" s="50"/>
      <c r="L8" s="50"/>
      <c r="M8" s="50"/>
    </row>
    <row r="9" spans="1:13" s="10" customFormat="1" ht="16.5" customHeight="1">
      <c r="A9" s="9" t="s">
        <v>84</v>
      </c>
      <c r="B9" s="9" t="s">
        <v>0</v>
      </c>
      <c r="C9" s="8" t="s">
        <v>1</v>
      </c>
      <c r="D9" s="8" t="s">
        <v>57</v>
      </c>
      <c r="E9" s="8" t="s">
        <v>58</v>
      </c>
      <c r="F9" s="8" t="s">
        <v>59</v>
      </c>
      <c r="G9" s="36" t="s">
        <v>60</v>
      </c>
      <c r="H9" s="8" t="s">
        <v>2</v>
      </c>
      <c r="I9" s="8" t="s">
        <v>3</v>
      </c>
      <c r="J9" s="8" t="s">
        <v>4</v>
      </c>
      <c r="K9" s="8" t="s">
        <v>5</v>
      </c>
      <c r="L9" s="8" t="s">
        <v>6</v>
      </c>
      <c r="M9" s="8" t="s">
        <v>7</v>
      </c>
    </row>
    <row r="10" ht="14.25">
      <c r="A10" s="11"/>
    </row>
    <row r="11" spans="1:13" ht="14.25">
      <c r="A11" s="7" t="s">
        <v>70</v>
      </c>
      <c r="B11" s="7" t="s">
        <v>71</v>
      </c>
      <c r="C11" s="21">
        <f>'GN-Annex-A'!C38</f>
        <v>19080</v>
      </c>
      <c r="D11" s="21"/>
      <c r="E11" s="21"/>
      <c r="F11" s="21"/>
      <c r="G11" s="21"/>
      <c r="H11" s="21">
        <f>'GN-Annex-A'!H38</f>
        <v>7682.320000000001</v>
      </c>
      <c r="I11" s="21">
        <f>'GN-Annex-A'!I38</f>
        <v>7272</v>
      </c>
      <c r="J11" s="21">
        <f>'GN-Annex-A'!J38</f>
        <v>8870</v>
      </c>
      <c r="K11" s="21">
        <f>'GN-Annex-A'!K38</f>
        <v>31629.71</v>
      </c>
      <c r="L11" s="21">
        <f>'GN-Annex-A'!L38</f>
        <v>94391.67</v>
      </c>
      <c r="M11" s="21">
        <f>'GN-Annex-A'!M38</f>
        <v>15776.7</v>
      </c>
    </row>
    <row r="12" ht="14.25">
      <c r="B12" s="7" t="s">
        <v>8</v>
      </c>
    </row>
    <row r="13" spans="1:256" ht="14.25">
      <c r="A13" s="7" t="s">
        <v>85</v>
      </c>
      <c r="B13" s="7" t="s">
        <v>86</v>
      </c>
      <c r="C13" s="14">
        <f>'GN-Annex-A'!C58</f>
        <v>3112</v>
      </c>
      <c r="D13" s="14"/>
      <c r="E13" s="14"/>
      <c r="F13" s="14"/>
      <c r="G13" s="14"/>
      <c r="H13" s="14">
        <f>'GN-Annex-A'!H58</f>
        <v>2752.5099999999998</v>
      </c>
      <c r="I13" s="14">
        <f>'GN-Annex-A'!I58</f>
        <v>8789</v>
      </c>
      <c r="J13" s="14">
        <f>'GN-Annex-A'!J58</f>
        <v>2832.75</v>
      </c>
      <c r="K13" s="14">
        <f>'GN-Annex-A'!K58</f>
        <v>8862.41</v>
      </c>
      <c r="L13" s="14">
        <f>'GN-Annex-A'!L58</f>
        <v>35065.57</v>
      </c>
      <c r="M13" s="14">
        <f>'GN-Annex-A'!M58</f>
        <v>5460</v>
      </c>
      <c r="IV13" s="14"/>
    </row>
    <row r="14" spans="2:8" ht="14.25">
      <c r="B14" s="7" t="s">
        <v>8</v>
      </c>
      <c r="C14" s="14"/>
      <c r="D14" s="14"/>
      <c r="E14" s="14"/>
      <c r="F14" s="14"/>
      <c r="G14" s="14"/>
      <c r="H14" s="14"/>
    </row>
    <row r="15" spans="1:13" ht="14.25">
      <c r="A15" s="7" t="s">
        <v>91</v>
      </c>
      <c r="B15" s="7" t="s">
        <v>150</v>
      </c>
      <c r="C15" s="14" t="str">
        <f>'GN-Annex-A'!C60</f>
        <v>--</v>
      </c>
      <c r="D15" s="14"/>
      <c r="E15" s="14"/>
      <c r="F15" s="14"/>
      <c r="G15" s="14"/>
      <c r="H15" s="14" t="str">
        <f>'GN-Annex-A'!H60</f>
        <v>--</v>
      </c>
      <c r="I15" s="14" t="str">
        <f>'GN-Annex-A'!I60</f>
        <v>--</v>
      </c>
      <c r="J15" s="14" t="str">
        <f>'GN-Annex-A'!J60</f>
        <v>--</v>
      </c>
      <c r="K15" s="14" t="str">
        <f>'GN-Annex-A'!K60</f>
        <v>--</v>
      </c>
      <c r="L15" s="14" t="str">
        <f>'GN-Annex-A'!L60</f>
        <v>--</v>
      </c>
      <c r="M15" s="14" t="str">
        <f>'GN-Annex-A'!M60</f>
        <v>--</v>
      </c>
    </row>
    <row r="16" spans="2:8" ht="14.25">
      <c r="B16" s="7" t="s">
        <v>8</v>
      </c>
      <c r="C16" s="14"/>
      <c r="D16" s="14"/>
      <c r="E16" s="14"/>
      <c r="F16" s="14"/>
      <c r="G16" s="14"/>
      <c r="H16" s="14"/>
    </row>
    <row r="17" spans="1:13" ht="14.25">
      <c r="A17" s="7" t="s">
        <v>94</v>
      </c>
      <c r="B17" s="7" t="s">
        <v>93</v>
      </c>
      <c r="C17" s="14">
        <f>'GN-Annex-A'!C74</f>
        <v>7370</v>
      </c>
      <c r="D17" s="14"/>
      <c r="E17" s="14"/>
      <c r="F17" s="14"/>
      <c r="G17" s="14"/>
      <c r="H17" s="14">
        <f>'GN-Annex-A'!H74</f>
        <v>4534.41</v>
      </c>
      <c r="I17" s="14">
        <f>'GN-Annex-A'!I74</f>
        <v>7459</v>
      </c>
      <c r="J17" s="14">
        <f>'GN-Annex-A'!J74</f>
        <v>4416</v>
      </c>
      <c r="K17" s="14">
        <f>'GN-Annex-A'!K74</f>
        <v>16919.5</v>
      </c>
      <c r="L17" s="14">
        <f>'GN-Annex-A'!L74</f>
        <v>29200</v>
      </c>
      <c r="M17" s="14">
        <f>'GN-Annex-A'!M74</f>
        <v>5300</v>
      </c>
    </row>
    <row r="18" spans="2:8" ht="14.25">
      <c r="B18" s="7"/>
      <c r="C18" s="14"/>
      <c r="D18" s="14"/>
      <c r="E18" s="14"/>
      <c r="F18" s="14"/>
      <c r="G18" s="14"/>
      <c r="H18" s="14"/>
    </row>
    <row r="19" spans="1:13" ht="14.25">
      <c r="A19" s="7" t="s">
        <v>100</v>
      </c>
      <c r="B19" s="7" t="s">
        <v>101</v>
      </c>
      <c r="C19" s="14">
        <f>'GN-Annex-A'!C84</f>
        <v>16600</v>
      </c>
      <c r="D19" s="14"/>
      <c r="E19" s="14"/>
      <c r="F19" s="14"/>
      <c r="G19" s="14"/>
      <c r="H19" s="14">
        <f>'GN-Annex-A'!H84</f>
        <v>3519.95</v>
      </c>
      <c r="I19" s="14">
        <f>'GN-Annex-A'!I84</f>
        <v>3675</v>
      </c>
      <c r="J19" s="14">
        <f>'GN-Annex-A'!J84</f>
        <v>3675</v>
      </c>
      <c r="K19" s="14">
        <f>'GN-Annex-A'!K84</f>
        <v>15491.170000000002</v>
      </c>
      <c r="L19" s="14">
        <f>'GN-Annex-A'!L84</f>
        <v>50207</v>
      </c>
      <c r="M19" s="14">
        <f>'GN-Annex-A'!M84</f>
        <v>8098.3</v>
      </c>
    </row>
    <row r="20" spans="2:8" ht="14.25">
      <c r="B20" s="7"/>
      <c r="C20" s="14"/>
      <c r="D20" s="14"/>
      <c r="E20" s="14"/>
      <c r="F20" s="14"/>
      <c r="G20" s="14"/>
      <c r="H20" s="14"/>
    </row>
    <row r="21" spans="1:13" ht="14.25">
      <c r="A21" s="7" t="s">
        <v>105</v>
      </c>
      <c r="B21" s="7" t="s">
        <v>106</v>
      </c>
      <c r="C21" s="14">
        <f>'GN-Annex-A'!C98</f>
        <v>17300</v>
      </c>
      <c r="D21" s="14"/>
      <c r="E21" s="14"/>
      <c r="F21" s="14"/>
      <c r="G21" s="14"/>
      <c r="H21" s="14">
        <f>'GN-Annex-A'!H98</f>
        <v>5511.73</v>
      </c>
      <c r="I21" s="14">
        <f>'GN-Annex-A'!I98</f>
        <v>8540</v>
      </c>
      <c r="J21" s="14">
        <f>'GN-Annex-A'!J98</f>
        <v>10240</v>
      </c>
      <c r="K21" s="14">
        <f>'GN-Annex-A'!K98</f>
        <v>25942.190000000002</v>
      </c>
      <c r="L21" s="14">
        <f>'GN-Annex-A'!L98</f>
        <v>50000</v>
      </c>
      <c r="M21" s="14">
        <f>'GN-Annex-A'!M98</f>
        <v>12530</v>
      </c>
    </row>
    <row r="22" spans="2:8" ht="14.25">
      <c r="B22" s="7" t="s">
        <v>8</v>
      </c>
      <c r="C22" s="14"/>
      <c r="D22" s="14"/>
      <c r="E22" s="14"/>
      <c r="F22" s="14"/>
      <c r="G22" s="14"/>
      <c r="H22" s="14"/>
    </row>
    <row r="23" spans="1:13" ht="14.25">
      <c r="A23" s="7" t="s">
        <v>109</v>
      </c>
      <c r="B23" s="7" t="s">
        <v>151</v>
      </c>
      <c r="C23" s="14">
        <f>'GN-Annex-A'!C112</f>
        <v>18026</v>
      </c>
      <c r="D23" s="14"/>
      <c r="E23" s="14"/>
      <c r="F23" s="14"/>
      <c r="G23" s="14"/>
      <c r="H23" s="14">
        <f>'GN-Annex-A'!H112</f>
        <v>9678.93</v>
      </c>
      <c r="I23" s="14">
        <f>'GN-Annex-A'!I112</f>
        <v>21267</v>
      </c>
      <c r="J23" s="14">
        <f>'GN-Annex-A'!J112</f>
        <v>12717.08</v>
      </c>
      <c r="K23" s="14">
        <f>'GN-Annex-A'!K112</f>
        <v>34542.26</v>
      </c>
      <c r="L23" s="14">
        <f>'GN-Annex-A'!L112</f>
        <v>76250</v>
      </c>
      <c r="M23" s="14">
        <f>'GN-Annex-A'!M112</f>
        <v>11400</v>
      </c>
    </row>
    <row r="24" spans="2:8" ht="13.5" customHeight="1">
      <c r="B24" s="7" t="s">
        <v>8</v>
      </c>
      <c r="C24" s="14"/>
      <c r="D24" s="14"/>
      <c r="E24" s="14"/>
      <c r="F24" s="14"/>
      <c r="G24" s="14"/>
      <c r="H24" s="14"/>
    </row>
    <row r="25" spans="1:13" ht="14.25">
      <c r="A25" s="7" t="s">
        <v>115</v>
      </c>
      <c r="B25" s="7" t="s">
        <v>116</v>
      </c>
      <c r="C25" s="14">
        <f>'GN-Annex-A'!C124</f>
        <v>1561</v>
      </c>
      <c r="D25" s="14"/>
      <c r="E25" s="14"/>
      <c r="F25" s="14"/>
      <c r="G25" s="14"/>
      <c r="H25" s="14">
        <f>'GN-Annex-A'!H124</f>
        <v>744.5</v>
      </c>
      <c r="I25" s="14">
        <f>'GN-Annex-A'!I124</f>
        <v>1242</v>
      </c>
      <c r="J25" s="14">
        <f>'GN-Annex-A'!J124</f>
        <v>442</v>
      </c>
      <c r="K25" s="14">
        <f>'GN-Annex-A'!K124</f>
        <v>2029.75</v>
      </c>
      <c r="L25" s="14">
        <f>'GN-Annex-A'!L124</f>
        <v>17266</v>
      </c>
      <c r="M25" s="14">
        <f>'GN-Annex-A'!M124</f>
        <v>2880</v>
      </c>
    </row>
    <row r="26" spans="2:8" ht="14.25">
      <c r="B26" s="7" t="s">
        <v>8</v>
      </c>
      <c r="C26" s="14"/>
      <c r="D26" s="14"/>
      <c r="E26" s="14"/>
      <c r="F26" s="14"/>
      <c r="G26" s="14"/>
      <c r="H26" s="14"/>
    </row>
    <row r="27" spans="1:13" ht="14.25">
      <c r="A27" s="7" t="s">
        <v>121</v>
      </c>
      <c r="B27" s="7" t="s">
        <v>149</v>
      </c>
      <c r="C27" s="14">
        <f>'GN-Annex-A'!C139</f>
        <v>7430</v>
      </c>
      <c r="D27" s="14"/>
      <c r="E27" s="14"/>
      <c r="F27" s="14"/>
      <c r="G27" s="14"/>
      <c r="H27" s="14">
        <f>'GN-Annex-A'!H139</f>
        <v>2627.77</v>
      </c>
      <c r="I27" s="14">
        <f>'GN-Annex-A'!I139</f>
        <v>4003</v>
      </c>
      <c r="J27" s="14">
        <f>'GN-Annex-A'!J139</f>
        <v>3073</v>
      </c>
      <c r="K27" s="14">
        <f>'GN-Annex-A'!K139</f>
        <v>10086.04</v>
      </c>
      <c r="L27" s="14">
        <f>'GN-Annex-A'!L139</f>
        <v>40620</v>
      </c>
      <c r="M27" s="14">
        <f>'GN-Annex-A'!M139</f>
        <v>6103</v>
      </c>
    </row>
    <row r="28" spans="2:8" ht="14.25">
      <c r="B28" s="7" t="s">
        <v>8</v>
      </c>
      <c r="C28" s="14"/>
      <c r="D28" s="14"/>
      <c r="E28" s="14"/>
      <c r="F28" s="14"/>
      <c r="G28" s="14"/>
      <c r="H28" s="14"/>
    </row>
    <row r="29" spans="1:13" ht="14.25">
      <c r="A29" s="7" t="s">
        <v>127</v>
      </c>
      <c r="B29" s="7" t="s">
        <v>128</v>
      </c>
      <c r="C29" s="14">
        <f>'GN-Annex-A'!C183</f>
        <v>92440</v>
      </c>
      <c r="D29" s="14"/>
      <c r="E29" s="14"/>
      <c r="F29" s="14"/>
      <c r="G29" s="14"/>
      <c r="H29" s="14">
        <f>'GN-Annex-A'!H183</f>
        <v>43221.97000000001</v>
      </c>
      <c r="I29" s="14">
        <f>'GN-Annex-A'!I183</f>
        <v>65584.84</v>
      </c>
      <c r="J29" s="14">
        <f>'GN-Annex-A'!J183</f>
        <v>74141.65</v>
      </c>
      <c r="K29" s="14">
        <f>'GN-Annex-A'!K183</f>
        <v>198106.76</v>
      </c>
      <c r="L29" s="14">
        <f>'GN-Annex-A'!L183</f>
        <v>551301.28</v>
      </c>
      <c r="M29" s="14">
        <f>'GN-Annex-A'!M183</f>
        <v>83902</v>
      </c>
    </row>
    <row r="30" spans="2:8" ht="14.25">
      <c r="B30" s="7" t="s">
        <v>8</v>
      </c>
      <c r="C30" s="14"/>
      <c r="D30" s="14"/>
      <c r="E30" s="14"/>
      <c r="F30" s="14"/>
      <c r="G30" s="14"/>
      <c r="H30" s="14"/>
    </row>
    <row r="31" spans="1:13" ht="14.25">
      <c r="A31" s="7" t="s">
        <v>143</v>
      </c>
      <c r="B31" s="7" t="s">
        <v>144</v>
      </c>
      <c r="C31" s="14">
        <f>'GN-Annex-A'!C197</f>
        <v>7730</v>
      </c>
      <c r="D31" s="14"/>
      <c r="E31" s="14"/>
      <c r="F31" s="14"/>
      <c r="G31" s="14"/>
      <c r="H31" s="14">
        <f>'GN-Annex-A'!H197</f>
        <v>11350.81</v>
      </c>
      <c r="I31" s="14">
        <f>'GN-Annex-A'!I197</f>
        <v>13168.16</v>
      </c>
      <c r="J31" s="14">
        <f>'GN-Annex-A'!J197</f>
        <v>15147.52</v>
      </c>
      <c r="K31" s="14">
        <f>'GN-Annex-A'!K197</f>
        <v>32947.100000000006</v>
      </c>
      <c r="L31" s="14">
        <f>'GN-Annex-A'!L197</f>
        <v>55698.479999999996</v>
      </c>
      <c r="M31" s="14">
        <f>'GN-Annex-A'!M197</f>
        <v>8550</v>
      </c>
    </row>
    <row r="32" spans="2:8" ht="14.25">
      <c r="B32" s="7" t="s">
        <v>8</v>
      </c>
      <c r="C32" s="14"/>
      <c r="D32" s="14"/>
      <c r="E32" s="14"/>
      <c r="F32" s="14"/>
      <c r="G32" s="14"/>
      <c r="H32" s="14"/>
    </row>
    <row r="33" spans="2:13" s="20" customFormat="1" ht="19.5" customHeight="1" thickBot="1">
      <c r="B33" s="18" t="s">
        <v>11</v>
      </c>
      <c r="C33" s="19">
        <f>SUM(C11:C32)</f>
        <v>190649</v>
      </c>
      <c r="D33" s="19">
        <f>SUM(D11:D31)</f>
        <v>0</v>
      </c>
      <c r="E33" s="19">
        <f>SUM(E11:E31)</f>
        <v>0</v>
      </c>
      <c r="F33" s="19">
        <f>SUM(F11:F31)</f>
        <v>0</v>
      </c>
      <c r="G33" s="19">
        <f>SUM(G11:G31)</f>
        <v>0</v>
      </c>
      <c r="H33" s="19">
        <f aca="true" t="shared" si="0" ref="H33:M33">SUM(H11:H32)</f>
        <v>91624.9</v>
      </c>
      <c r="I33" s="19">
        <f t="shared" si="0"/>
        <v>141000</v>
      </c>
      <c r="J33" s="19">
        <f t="shared" si="0"/>
        <v>135555</v>
      </c>
      <c r="K33" s="19">
        <f t="shared" si="0"/>
        <v>376556.89</v>
      </c>
      <c r="L33" s="19">
        <f t="shared" si="0"/>
        <v>1000000</v>
      </c>
      <c r="M33" s="19">
        <f t="shared" si="0"/>
        <v>160000</v>
      </c>
    </row>
    <row r="34" spans="2:8" ht="15" thickTop="1">
      <c r="B34" s="21"/>
      <c r="C34" s="22"/>
      <c r="D34" s="21"/>
      <c r="E34" s="22"/>
      <c r="F34" s="22"/>
      <c r="G34" s="21"/>
      <c r="H34" s="22"/>
    </row>
    <row r="35" spans="3:7" ht="14.25">
      <c r="C35" s="30"/>
      <c r="D35" s="30"/>
      <c r="E35" s="30"/>
      <c r="F35" s="30"/>
      <c r="G35" s="30"/>
    </row>
    <row r="36" ht="14.25">
      <c r="D36" s="21"/>
    </row>
    <row r="37" spans="3:5" ht="14.25">
      <c r="C37" s="21"/>
      <c r="E37" s="21"/>
    </row>
  </sheetData>
  <mergeCells count="17">
    <mergeCell ref="M6:M8"/>
    <mergeCell ref="A3:M3"/>
    <mergeCell ref="D5:F5"/>
    <mergeCell ref="H6:H7"/>
    <mergeCell ref="I6:I7"/>
    <mergeCell ref="J6:J8"/>
    <mergeCell ref="K6:K8"/>
    <mergeCell ref="L1:M1"/>
    <mergeCell ref="A2:M2"/>
    <mergeCell ref="L4:M4"/>
    <mergeCell ref="A5:A7"/>
    <mergeCell ref="B5:B7"/>
    <mergeCell ref="C6:C7"/>
    <mergeCell ref="D6:F6"/>
    <mergeCell ref="G6:G7"/>
    <mergeCell ref="I5:J5"/>
    <mergeCell ref="L6:L8"/>
  </mergeCells>
  <printOptions horizontalCentered="1"/>
  <pageMargins left="0.75" right="0.75" top="0.5" bottom="0.5" header="0.5" footer="0.5"/>
  <pageSetup horizontalDpi="600" verticalDpi="600" orientation="landscape" paperSize="9" scale="90" r:id="rId1"/>
  <headerFooter alignWithMargins="0">
    <oddFooter>&amp;C&amp;"Arial,Bold"-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3"/>
  <sheetViews>
    <sheetView zoomScale="70" zoomScaleNormal="70" zoomScaleSheetLayoutView="70" workbookViewId="0" topLeftCell="A1">
      <selection activeCell="A1" sqref="A1"/>
    </sheetView>
  </sheetViews>
  <sheetFormatPr defaultColWidth="8.88671875" defaultRowHeight="15"/>
  <cols>
    <col min="1" max="1" width="8.88671875" style="10" customWidth="1"/>
    <col min="2" max="2" width="36.21484375" style="7" customWidth="1"/>
    <col min="3" max="3" width="11.99609375" style="3" customWidth="1"/>
    <col min="4" max="4" width="8.3359375" style="3" hidden="1" customWidth="1"/>
    <col min="5" max="5" width="8.10546875" style="3" hidden="1" customWidth="1"/>
    <col min="6" max="6" width="7.99609375" style="3" hidden="1" customWidth="1"/>
    <col min="7" max="7" width="10.5546875" style="3" hidden="1" customWidth="1"/>
    <col min="8" max="8" width="10.77734375" style="3" bestFit="1" customWidth="1"/>
    <col min="9" max="9" width="10.10546875" style="3" customWidth="1"/>
    <col min="10" max="13" width="11.21484375" style="3" customWidth="1"/>
    <col min="14" max="16384" width="8.88671875" style="3" customWidth="1"/>
  </cols>
  <sheetData>
    <row r="1" spans="1:13" s="1" customFormat="1" ht="23.25" customHeight="1">
      <c r="A1" s="40"/>
      <c r="B1" s="2"/>
      <c r="C1" s="2"/>
      <c r="D1" s="2"/>
      <c r="E1" s="2"/>
      <c r="F1" s="2"/>
      <c r="G1" s="2"/>
      <c r="H1" s="2"/>
      <c r="I1" s="2"/>
      <c r="K1" s="2"/>
      <c r="L1" s="47" t="s">
        <v>68</v>
      </c>
      <c r="M1" s="47"/>
    </row>
    <row r="2" spans="1:13" ht="18" customHeight="1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8.75" customHeight="1">
      <c r="B3" s="4"/>
      <c r="C3" s="4"/>
      <c r="D3" s="31"/>
      <c r="E3" s="31"/>
      <c r="H3" s="23"/>
      <c r="I3" s="23"/>
      <c r="K3" s="5"/>
      <c r="L3" s="49" t="s">
        <v>17</v>
      </c>
      <c r="M3" s="49"/>
    </row>
    <row r="4" spans="1:13" ht="60">
      <c r="A4" s="50" t="s">
        <v>69</v>
      </c>
      <c r="B4" s="50" t="s">
        <v>14</v>
      </c>
      <c r="C4" s="6" t="s">
        <v>16</v>
      </c>
      <c r="D4" s="50" t="s">
        <v>20</v>
      </c>
      <c r="E4" s="50"/>
      <c r="F4" s="50"/>
      <c r="G4" s="6" t="s">
        <v>63</v>
      </c>
      <c r="H4" s="6" t="s">
        <v>61</v>
      </c>
      <c r="I4" s="50" t="s">
        <v>25</v>
      </c>
      <c r="J4" s="50"/>
      <c r="K4" s="6" t="s">
        <v>16</v>
      </c>
      <c r="L4" s="6" t="s">
        <v>66</v>
      </c>
      <c r="M4" s="6" t="s">
        <v>67</v>
      </c>
    </row>
    <row r="5" spans="1:13" ht="16.5" customHeight="1">
      <c r="A5" s="50"/>
      <c r="B5" s="50"/>
      <c r="C5" s="50" t="s">
        <v>56</v>
      </c>
      <c r="D5" s="50" t="s">
        <v>24</v>
      </c>
      <c r="E5" s="50"/>
      <c r="F5" s="50"/>
      <c r="G5" s="50" t="s">
        <v>62</v>
      </c>
      <c r="H5" s="50" t="s">
        <v>62</v>
      </c>
      <c r="I5" s="50" t="s">
        <v>64</v>
      </c>
      <c r="J5" s="50" t="s">
        <v>65</v>
      </c>
      <c r="K5" s="50" t="s">
        <v>65</v>
      </c>
      <c r="L5" s="50" t="s">
        <v>15</v>
      </c>
      <c r="M5" s="50" t="s">
        <v>15</v>
      </c>
    </row>
    <row r="6" spans="1:13" ht="38.25" customHeight="1">
      <c r="A6" s="50"/>
      <c r="B6" s="50"/>
      <c r="C6" s="50"/>
      <c r="D6" s="6" t="s">
        <v>21</v>
      </c>
      <c r="E6" s="6" t="s">
        <v>22</v>
      </c>
      <c r="F6" s="6" t="s">
        <v>23</v>
      </c>
      <c r="G6" s="50"/>
      <c r="H6" s="50"/>
      <c r="I6" s="50"/>
      <c r="J6" s="50"/>
      <c r="K6" s="50"/>
      <c r="L6" s="50"/>
      <c r="M6" s="50"/>
    </row>
    <row r="7" spans="2:13" ht="1.5" customHeight="1" hidden="1">
      <c r="B7" s="37"/>
      <c r="C7" s="6"/>
      <c r="D7" s="6"/>
      <c r="E7" s="6"/>
      <c r="F7" s="6"/>
      <c r="G7" s="6"/>
      <c r="H7" s="6"/>
      <c r="I7" s="6"/>
      <c r="J7" s="50"/>
      <c r="K7" s="50"/>
      <c r="L7" s="50"/>
      <c r="M7" s="50"/>
    </row>
    <row r="8" spans="1:13" s="10" customFormat="1" ht="16.5" customHeight="1">
      <c r="A8" s="9" t="s">
        <v>84</v>
      </c>
      <c r="B8" s="9" t="s">
        <v>0</v>
      </c>
      <c r="C8" s="8" t="s">
        <v>1</v>
      </c>
      <c r="D8" s="8" t="s">
        <v>57</v>
      </c>
      <c r="E8" s="8" t="s">
        <v>58</v>
      </c>
      <c r="F8" s="8" t="s">
        <v>59</v>
      </c>
      <c r="G8" s="36" t="s">
        <v>60</v>
      </c>
      <c r="H8" s="8" t="s">
        <v>2</v>
      </c>
      <c r="I8" s="8" t="s">
        <v>3</v>
      </c>
      <c r="J8" s="8" t="s">
        <v>4</v>
      </c>
      <c r="K8" s="8" t="s">
        <v>5</v>
      </c>
      <c r="L8" s="8" t="s">
        <v>6</v>
      </c>
      <c r="M8" s="8" t="s">
        <v>7</v>
      </c>
    </row>
    <row r="9" ht="14.25">
      <c r="B9" s="11"/>
    </row>
    <row r="10" spans="1:2" ht="15">
      <c r="A10" s="39" t="s">
        <v>70</v>
      </c>
      <c r="B10" s="13" t="s">
        <v>71</v>
      </c>
    </row>
    <row r="11" ht="14.25">
      <c r="B11" s="7" t="s">
        <v>8</v>
      </c>
    </row>
    <row r="12" spans="1:13" ht="14.25">
      <c r="A12" s="10">
        <v>1</v>
      </c>
      <c r="B12" s="7" t="s">
        <v>72</v>
      </c>
      <c r="C12" s="14">
        <v>3940</v>
      </c>
      <c r="D12" s="14">
        <v>672.52</v>
      </c>
      <c r="E12" s="14">
        <v>805.37</v>
      </c>
      <c r="F12" s="14">
        <f>930.93+100</f>
        <v>1030.9299999999998</v>
      </c>
      <c r="G12" s="14">
        <f>IF(SUM(D12:F12)&lt;&gt;0,(SUM(D12:F12)),"--")</f>
        <v>2508.8199999999997</v>
      </c>
      <c r="H12" s="14">
        <v>1323.04</v>
      </c>
      <c r="I12" s="14">
        <v>859</v>
      </c>
      <c r="J12" s="14">
        <v>759</v>
      </c>
      <c r="K12" s="14">
        <f>IF((SUM(G12)+SUM(H12)+SUM(J12))&lt;&gt;0,(SUM(G12)+SUM(H12)+SUM(J12)),"--")</f>
        <v>4590.86</v>
      </c>
      <c r="L12" s="14">
        <v>8169</v>
      </c>
      <c r="M12" s="14">
        <v>1578</v>
      </c>
    </row>
    <row r="13" spans="3:13" ht="14.25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4.25">
      <c r="A14" s="10">
        <v>2</v>
      </c>
      <c r="B14" s="7" t="s">
        <v>73</v>
      </c>
      <c r="C14" s="14">
        <v>1100</v>
      </c>
      <c r="D14" s="14">
        <v>207.27</v>
      </c>
      <c r="E14" s="14">
        <v>332.39</v>
      </c>
      <c r="F14" s="14">
        <v>292.94</v>
      </c>
      <c r="G14" s="14">
        <f>IF(SUM(D14:F14)&lt;&gt;0,(SUM(D14:F14)),"--")</f>
        <v>832.5999999999999</v>
      </c>
      <c r="H14" s="14">
        <v>303.44</v>
      </c>
      <c r="I14" s="14">
        <v>300</v>
      </c>
      <c r="J14" s="14">
        <v>300</v>
      </c>
      <c r="K14" s="14">
        <f>IF((SUM(G14)+SUM(H14)+SUM(J14))&lt;&gt;0,(SUM(G14)+SUM(H14)+SUM(J14)),"--")</f>
        <v>1436.04</v>
      </c>
      <c r="L14" s="14">
        <v>5466</v>
      </c>
      <c r="M14" s="14">
        <v>2009</v>
      </c>
    </row>
    <row r="15" spans="3:13" ht="14.25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28.5">
      <c r="A16" s="10">
        <v>3</v>
      </c>
      <c r="B16" s="7" t="s">
        <v>74</v>
      </c>
      <c r="C16" s="14" t="s">
        <v>9</v>
      </c>
      <c r="D16" s="14" t="s">
        <v>9</v>
      </c>
      <c r="E16" s="14" t="s">
        <v>9</v>
      </c>
      <c r="F16" s="14" t="s">
        <v>9</v>
      </c>
      <c r="G16" s="14" t="str">
        <f>IF(SUM(D16:F16)&lt;&gt;0,(SUM(D16:F16)),"--")</f>
        <v>--</v>
      </c>
      <c r="H16" s="14" t="s">
        <v>9</v>
      </c>
      <c r="I16" s="14" t="s">
        <v>9</v>
      </c>
      <c r="J16" s="14" t="s">
        <v>9</v>
      </c>
      <c r="K16" s="14" t="str">
        <f>IF((SUM(G16)+SUM(H16)+SUM(J16))&lt;&gt;0,(SUM(G16)+SUM(H16)+SUM(J16)),"--")</f>
        <v>--</v>
      </c>
      <c r="L16" s="14" t="s">
        <v>9</v>
      </c>
      <c r="M16" s="14" t="s">
        <v>9</v>
      </c>
    </row>
    <row r="17" spans="3:13" ht="14.2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4.25">
      <c r="A18" s="10">
        <v>4</v>
      </c>
      <c r="B18" s="7" t="s">
        <v>75</v>
      </c>
      <c r="C18" s="14">
        <v>4400</v>
      </c>
      <c r="D18" s="14">
        <v>856.81</v>
      </c>
      <c r="E18" s="14">
        <v>965.88</v>
      </c>
      <c r="F18" s="17">
        <v>1212.45</v>
      </c>
      <c r="G18" s="14">
        <f>IF(SUM(D18:F18)&lt;&gt;0,(SUM(D18:F18)),"--")</f>
        <v>3035.1400000000003</v>
      </c>
      <c r="H18" s="14">
        <v>1477.9</v>
      </c>
      <c r="I18" s="14">
        <v>1620</v>
      </c>
      <c r="J18" s="14">
        <v>1620</v>
      </c>
      <c r="K18" s="14">
        <f>IF((SUM(G18)+SUM(H18)+SUM(J18))&lt;&gt;0,(SUM(G18)+SUM(H18)+SUM(J18)),"--")</f>
        <v>6133.040000000001</v>
      </c>
      <c r="L18" s="14">
        <v>16307.67</v>
      </c>
      <c r="M18" s="14">
        <v>2676.7</v>
      </c>
    </row>
    <row r="19" spans="3:13" ht="14.25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4.25">
      <c r="A20" s="10">
        <v>5</v>
      </c>
      <c r="B20" s="7" t="s">
        <v>76</v>
      </c>
      <c r="C20" s="14">
        <v>200</v>
      </c>
      <c r="D20" s="14">
        <v>13.5</v>
      </c>
      <c r="E20" s="14">
        <v>95.16</v>
      </c>
      <c r="F20" s="14">
        <v>80</v>
      </c>
      <c r="G20" s="14">
        <f>IF(SUM(D20:F20)&lt;&gt;0,(SUM(D20:F20)),"--")</f>
        <v>188.66</v>
      </c>
      <c r="H20" s="14">
        <v>425</v>
      </c>
      <c r="I20" s="14">
        <v>325</v>
      </c>
      <c r="J20" s="14">
        <v>325</v>
      </c>
      <c r="K20" s="14">
        <f>IF((SUM(G20)+SUM(H20)+SUM(J20))&lt;&gt;0,(SUM(G20)+SUM(H20)+SUM(J20)),"--")</f>
        <v>938.66</v>
      </c>
      <c r="L20" s="14">
        <v>10006</v>
      </c>
      <c r="M20" s="14">
        <v>1600</v>
      </c>
    </row>
    <row r="21" spans="3:13" ht="14.25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4.25">
      <c r="A22" s="10">
        <v>6</v>
      </c>
      <c r="B22" s="7" t="s">
        <v>77</v>
      </c>
      <c r="C22" s="14">
        <v>1280</v>
      </c>
      <c r="D22" s="14">
        <v>322.2</v>
      </c>
      <c r="E22" s="14">
        <v>557.18</v>
      </c>
      <c r="F22" s="14">
        <v>841.39</v>
      </c>
      <c r="G22" s="14">
        <f>IF(SUM(D22:F22)&lt;&gt;0,(SUM(D22:F22)),"--")</f>
        <v>1720.77</v>
      </c>
      <c r="H22" s="14">
        <v>1463.41</v>
      </c>
      <c r="I22" s="14">
        <v>1053</v>
      </c>
      <c r="J22" s="14">
        <v>2471</v>
      </c>
      <c r="K22" s="14">
        <f>IF((SUM(G22)+SUM(H22)+SUM(J22))&lt;&gt;0,(SUM(G22)+SUM(H22)+SUM(J22)),"--")</f>
        <v>5655.18</v>
      </c>
      <c r="L22" s="14">
        <v>10251</v>
      </c>
      <c r="M22" s="14">
        <v>1800</v>
      </c>
    </row>
    <row r="23" spans="3:13" ht="14.2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4.25">
      <c r="A24" s="10">
        <v>7</v>
      </c>
      <c r="B24" s="7" t="s">
        <v>78</v>
      </c>
      <c r="C24" s="14" t="s">
        <v>9</v>
      </c>
      <c r="D24" s="14" t="s">
        <v>9</v>
      </c>
      <c r="E24" s="14" t="s">
        <v>9</v>
      </c>
      <c r="F24" s="14" t="s">
        <v>9</v>
      </c>
      <c r="G24" s="14" t="str">
        <f>IF(SUM(D24:F24)&lt;&gt;0,(SUM(D24:F24)),"--")</f>
        <v>--</v>
      </c>
      <c r="H24" s="14" t="s">
        <v>9</v>
      </c>
      <c r="I24" s="14" t="s">
        <v>9</v>
      </c>
      <c r="J24" s="14" t="s">
        <v>9</v>
      </c>
      <c r="K24" s="14" t="str">
        <f>IF((SUM(G24)+SUM(H24)+SUM(J24))&lt;&gt;0,(SUM(G24)+SUM(H24)+SUM(J24)),"--")</f>
        <v>--</v>
      </c>
      <c r="L24" s="14" t="s">
        <v>9</v>
      </c>
      <c r="M24" s="14" t="s">
        <v>9</v>
      </c>
    </row>
    <row r="25" spans="3:13" ht="14.2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4.25">
      <c r="A26" s="10">
        <v>8</v>
      </c>
      <c r="B26" s="7" t="s">
        <v>79</v>
      </c>
      <c r="C26" s="14" t="s">
        <v>9</v>
      </c>
      <c r="D26" s="14" t="s">
        <v>9</v>
      </c>
      <c r="E26" s="14" t="s">
        <v>9</v>
      </c>
      <c r="F26" s="14" t="s">
        <v>9</v>
      </c>
      <c r="G26" s="14" t="str">
        <f>IF(SUM(D26:F26)&lt;&gt;0,(SUM(D26:F26)),"--")</f>
        <v>--</v>
      </c>
      <c r="H26" s="14" t="s">
        <v>9</v>
      </c>
      <c r="I26" s="14" t="s">
        <v>9</v>
      </c>
      <c r="J26" s="14" t="s">
        <v>9</v>
      </c>
      <c r="K26" s="14" t="str">
        <f>IF((SUM(G26)+SUM(H26)+SUM(J26))&lt;&gt;0,(SUM(G26)+SUM(H26)+SUM(J26)),"--")</f>
        <v>--</v>
      </c>
      <c r="L26" s="14" t="s">
        <v>9</v>
      </c>
      <c r="M26" s="14" t="s">
        <v>9</v>
      </c>
    </row>
    <row r="27" spans="3:13" ht="14.2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4.25">
      <c r="A28" s="10">
        <v>9</v>
      </c>
      <c r="B28" s="7" t="s">
        <v>80</v>
      </c>
      <c r="C28" s="14">
        <v>3000</v>
      </c>
      <c r="D28" s="14">
        <v>772.88</v>
      </c>
      <c r="E28" s="14">
        <v>831.41</v>
      </c>
      <c r="F28" s="3">
        <v>711.58</v>
      </c>
      <c r="G28" s="14">
        <f>IF(SUM(D28:F28)&lt;&gt;0,(SUM(D28:F28)),"--")</f>
        <v>2315.87</v>
      </c>
      <c r="H28" s="3">
        <v>857.22</v>
      </c>
      <c r="I28" s="21">
        <v>945</v>
      </c>
      <c r="J28" s="21">
        <v>795</v>
      </c>
      <c r="K28" s="14">
        <f>IF((SUM(G28)+SUM(H28)+SUM(J28))&lt;&gt;0,(SUM(G28)+SUM(H28)+SUM(J28)),"--")</f>
        <v>3968.09</v>
      </c>
      <c r="L28" s="21">
        <v>12681</v>
      </c>
      <c r="M28" s="21">
        <v>1367</v>
      </c>
    </row>
    <row r="29" spans="3:13" ht="14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5">
      <c r="A30" s="10">
        <v>10</v>
      </c>
      <c r="B30" s="7" t="s">
        <v>81</v>
      </c>
      <c r="C30" s="14" t="s">
        <v>9</v>
      </c>
      <c r="D30" s="14" t="s">
        <v>9</v>
      </c>
      <c r="E30" s="14" t="s">
        <v>9</v>
      </c>
      <c r="F30" s="14" t="s">
        <v>9</v>
      </c>
      <c r="G30" s="14" t="str">
        <f>IF(SUM(D30:F30)&lt;&gt;0,(SUM(D30:F30)),"--")</f>
        <v>--</v>
      </c>
      <c r="H30" s="14"/>
      <c r="I30" s="14" t="s">
        <v>9</v>
      </c>
      <c r="J30" s="14" t="s">
        <v>9</v>
      </c>
      <c r="K30" s="14" t="str">
        <f>IF((SUM(G30)+SUM(H30)+SUM(J30))&lt;&gt;0,(SUM(G30)+SUM(H30)+SUM(J30)),"--")</f>
        <v>--</v>
      </c>
      <c r="L30" s="14" t="s">
        <v>9</v>
      </c>
      <c r="M30" s="16" t="s">
        <v>9</v>
      </c>
    </row>
    <row r="31" spans="3:13" ht="14.2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4.25">
      <c r="A32" s="10">
        <v>11</v>
      </c>
      <c r="B32" s="7" t="s">
        <v>82</v>
      </c>
      <c r="C32" s="14">
        <v>4800</v>
      </c>
      <c r="D32" s="14">
        <v>1054.63</v>
      </c>
      <c r="E32" s="14">
        <v>1383.14</v>
      </c>
      <c r="F32" s="14">
        <v>1667.99</v>
      </c>
      <c r="G32" s="14">
        <f>SUM(D32:F32)</f>
        <v>4105.76</v>
      </c>
      <c r="H32" s="14">
        <v>1514.8</v>
      </c>
      <c r="I32" s="14">
        <v>1845</v>
      </c>
      <c r="J32" s="14">
        <v>1845</v>
      </c>
      <c r="K32" s="14">
        <f>IF((SUM(G32)+SUM(H32)+SUM(J32))&lt;&gt;0,(SUM(G32)+SUM(H32)+SUM(J32)),"--")</f>
        <v>7465.56</v>
      </c>
      <c r="L32" s="14">
        <v>28077</v>
      </c>
      <c r="M32" s="14">
        <v>4100</v>
      </c>
    </row>
    <row r="33" spans="3:13" ht="14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4.25">
      <c r="A34" s="10">
        <v>12</v>
      </c>
      <c r="B34" s="7" t="s">
        <v>83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ht="14.25">
      <c r="B35" s="7" t="s">
        <v>26</v>
      </c>
      <c r="C35" s="14">
        <v>360</v>
      </c>
      <c r="D35" s="14">
        <v>21</v>
      </c>
      <c r="E35" s="14">
        <v>57.88</v>
      </c>
      <c r="F35" s="14">
        <v>290.89</v>
      </c>
      <c r="G35" s="14">
        <f>SUM(D35:F35)</f>
        <v>369.77</v>
      </c>
      <c r="H35" s="14">
        <v>317.51</v>
      </c>
      <c r="I35" s="14">
        <v>325</v>
      </c>
      <c r="J35" s="14">
        <v>755</v>
      </c>
      <c r="K35" s="14">
        <f>IF((SUM(G35)+SUM(H35)+SUM(J35))&lt;&gt;0,(SUM(G35)+SUM(H35)+SUM(J35)),"--")</f>
        <v>1442.28</v>
      </c>
      <c r="L35" s="14">
        <v>3434</v>
      </c>
      <c r="M35" s="14">
        <v>646</v>
      </c>
    </row>
    <row r="36" spans="2:13" ht="14.25">
      <c r="B36" s="7" t="s">
        <v>27</v>
      </c>
      <c r="C36" s="14" t="s">
        <v>9</v>
      </c>
      <c r="D36" s="14" t="s">
        <v>9</v>
      </c>
      <c r="E36" s="14" t="s">
        <v>9</v>
      </c>
      <c r="F36" s="14" t="s">
        <v>9</v>
      </c>
      <c r="G36" s="14" t="s">
        <v>9</v>
      </c>
      <c r="H36" s="14" t="s">
        <v>9</v>
      </c>
      <c r="I36" s="14" t="s">
        <v>9</v>
      </c>
      <c r="J36" s="14" t="s">
        <v>9</v>
      </c>
      <c r="K36" s="14" t="str">
        <f>IF((SUM(G36)+SUM(H36)+SUM(J36))&lt;&gt;0,(SUM(G36)+SUM(H36)+SUM(J36)),"--")</f>
        <v>--</v>
      </c>
      <c r="L36" s="14" t="s">
        <v>9</v>
      </c>
      <c r="M36" s="14" t="s">
        <v>9</v>
      </c>
    </row>
    <row r="37" spans="3:13" ht="14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ht="15">
      <c r="B38" s="15" t="s">
        <v>38</v>
      </c>
      <c r="C38" s="16">
        <f>SUBTOTAL(9,C12:C36)</f>
        <v>19080</v>
      </c>
      <c r="D38" s="16">
        <f aca="true" t="shared" si="0" ref="D38:M38">SUBTOTAL(9,D12:D36)</f>
        <v>3920.81</v>
      </c>
      <c r="E38" s="16">
        <f t="shared" si="0"/>
        <v>5028.41</v>
      </c>
      <c r="F38" s="16">
        <f t="shared" si="0"/>
        <v>6128.17</v>
      </c>
      <c r="G38" s="16">
        <f>D38+E38+F38</f>
        <v>15077.39</v>
      </c>
      <c r="H38" s="16">
        <f>SUBTOTAL(9,H12:H36)</f>
        <v>7682.320000000001</v>
      </c>
      <c r="I38" s="16">
        <f>SUBTOTAL(9,I12:I36)</f>
        <v>7272</v>
      </c>
      <c r="J38" s="16">
        <f t="shared" si="0"/>
        <v>8870</v>
      </c>
      <c r="K38" s="16">
        <f>IF((SUM(G38)+SUM(H38)+SUM(J38))&lt;&gt;0,(SUM(G38)+SUM(H38)+SUM(J38)),"--")</f>
        <v>31629.71</v>
      </c>
      <c r="L38" s="16">
        <f t="shared" si="0"/>
        <v>94391.67</v>
      </c>
      <c r="M38" s="16">
        <f t="shared" si="0"/>
        <v>15776.7</v>
      </c>
    </row>
    <row r="39" spans="3:13" ht="14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5">
      <c r="A40" s="39" t="s">
        <v>85</v>
      </c>
      <c r="B40" s="13" t="s">
        <v>86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ht="4.5" customHeight="1">
      <c r="B41" s="7" t="s">
        <v>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29.25" customHeight="1">
      <c r="A42" s="10">
        <v>1</v>
      </c>
      <c r="B42" s="7" t="s">
        <v>87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ht="14.25">
      <c r="B43" s="7" t="s">
        <v>28</v>
      </c>
      <c r="C43" s="14" t="s">
        <v>9</v>
      </c>
      <c r="D43" s="14" t="s">
        <v>9</v>
      </c>
      <c r="E43" s="14" t="s">
        <v>9</v>
      </c>
      <c r="F43" s="14" t="s">
        <v>9</v>
      </c>
      <c r="G43" s="14" t="s">
        <v>9</v>
      </c>
      <c r="H43" s="17" t="s">
        <v>18</v>
      </c>
      <c r="I43" s="14">
        <v>20</v>
      </c>
      <c r="J43" s="14">
        <v>20</v>
      </c>
      <c r="K43" s="14">
        <f>IF((SUM(G43)+SUM(H43)+SUM(J43))&lt;&gt;0,(SUM(G43)+SUM(H43)+SUM(J43)),"--")</f>
        <v>20</v>
      </c>
      <c r="L43" s="14">
        <v>300</v>
      </c>
      <c r="M43" s="14">
        <v>70</v>
      </c>
    </row>
    <row r="44" spans="3:13" ht="13.5" customHeight="1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4.25">
      <c r="A45" s="10">
        <v>2</v>
      </c>
      <c r="B45" s="7" t="s">
        <v>88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ht="28.5">
      <c r="B46" s="7" t="s">
        <v>33</v>
      </c>
      <c r="C46" s="14" t="s">
        <v>9</v>
      </c>
      <c r="D46" s="14" t="s">
        <v>9</v>
      </c>
      <c r="E46" s="14" t="s">
        <v>9</v>
      </c>
      <c r="F46" s="14" t="s">
        <v>9</v>
      </c>
      <c r="G46" s="14" t="s">
        <v>9</v>
      </c>
      <c r="H46" s="14">
        <v>28</v>
      </c>
      <c r="I46" s="14">
        <v>50</v>
      </c>
      <c r="J46" s="14">
        <v>50</v>
      </c>
      <c r="K46" s="14">
        <f>IF((SUM(G46)+SUM(H46)+SUM(J46))&lt;&gt;0,(SUM(G46)+SUM(H46)+SUM(J46)),"--")</f>
        <v>78</v>
      </c>
      <c r="L46" s="14">
        <v>650</v>
      </c>
      <c r="M46" s="14">
        <v>170</v>
      </c>
    </row>
    <row r="47" spans="2:13" ht="14.25">
      <c r="B47" s="7" t="s">
        <v>39</v>
      </c>
      <c r="C47" s="14" t="s">
        <v>9</v>
      </c>
      <c r="D47" s="14" t="s">
        <v>9</v>
      </c>
      <c r="E47" s="14" t="s">
        <v>9</v>
      </c>
      <c r="F47" s="14" t="s">
        <v>9</v>
      </c>
      <c r="G47" s="14" t="s">
        <v>9</v>
      </c>
      <c r="H47" s="17" t="s">
        <v>18</v>
      </c>
      <c r="I47" s="14">
        <v>10</v>
      </c>
      <c r="J47" s="14">
        <v>10</v>
      </c>
      <c r="K47" s="14">
        <f>IF((SUM(G47)+SUM(H47)+SUM(J47))&lt;&gt;0,(SUM(G47)+SUM(H47)+SUM(J47)),"--")</f>
        <v>10</v>
      </c>
      <c r="L47" s="14">
        <v>50</v>
      </c>
      <c r="M47" s="14">
        <v>10</v>
      </c>
    </row>
    <row r="48" spans="3:13" ht="14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ht="15">
      <c r="B49" s="35" t="s">
        <v>29</v>
      </c>
      <c r="C49" s="16" t="str">
        <f>IF(SUM(C46:C47)=0,"--",SUBTOTAL(9,C46:C47))</f>
        <v>--</v>
      </c>
      <c r="D49" s="16" t="str">
        <f aca="true" t="shared" si="1" ref="D49:M49">IF(SUM(D46:D47)=0,"--",SUBTOTAL(9,D46:D47))</f>
        <v>--</v>
      </c>
      <c r="E49" s="16" t="str">
        <f t="shared" si="1"/>
        <v>--</v>
      </c>
      <c r="F49" s="16" t="str">
        <f t="shared" si="1"/>
        <v>--</v>
      </c>
      <c r="G49" s="14" t="s">
        <v>9</v>
      </c>
      <c r="H49" s="16">
        <f>IF(SUM(H46:H47)=0,"--",SUBTOTAL(9,H46:H47))</f>
        <v>28</v>
      </c>
      <c r="I49" s="16">
        <f>IF(SUM(I46:I47)=0,"--",SUBTOTAL(9,I46:I47))</f>
        <v>60</v>
      </c>
      <c r="J49" s="16">
        <f t="shared" si="1"/>
        <v>60</v>
      </c>
      <c r="K49" s="16">
        <f>IF((SUM(G49)+SUM(H49)+SUM(J49))&lt;&gt;0,(SUM(G49)+SUM(H49)+SUM(J49)),"--")</f>
        <v>88</v>
      </c>
      <c r="L49" s="16">
        <f t="shared" si="1"/>
        <v>700</v>
      </c>
      <c r="M49" s="16">
        <f t="shared" si="1"/>
        <v>180</v>
      </c>
    </row>
    <row r="50" spans="2:13" ht="15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4.25">
      <c r="A51" s="10">
        <v>3</v>
      </c>
      <c r="B51" s="7" t="s">
        <v>89</v>
      </c>
      <c r="C51" s="14">
        <v>112</v>
      </c>
      <c r="D51" s="14">
        <v>33.92</v>
      </c>
      <c r="E51" s="14">
        <v>46.56</v>
      </c>
      <c r="F51" s="14">
        <v>44.49</v>
      </c>
      <c r="G51" s="14">
        <f>SUM(D51:F51)</f>
        <v>124.97</v>
      </c>
      <c r="H51" s="14">
        <v>34.93</v>
      </c>
      <c r="I51" s="14">
        <v>53</v>
      </c>
      <c r="J51" s="14">
        <v>46.75</v>
      </c>
      <c r="K51" s="14">
        <f>IF((SUM(G51)+SUM(H51)+SUM(J51))&lt;&gt;0,(SUM(G51)+SUM(H51)+SUM(J51)),"--")</f>
        <v>206.65</v>
      </c>
      <c r="L51" s="14">
        <v>375</v>
      </c>
      <c r="M51" s="14">
        <v>60</v>
      </c>
    </row>
    <row r="52" spans="3:13" ht="14.2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4.25">
      <c r="A53" s="10">
        <v>4</v>
      </c>
      <c r="B53" s="7" t="s">
        <v>90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ht="14.25">
      <c r="B54" s="7" t="s">
        <v>30</v>
      </c>
      <c r="C54" s="14">
        <v>3000</v>
      </c>
      <c r="D54" s="14">
        <v>861.28</v>
      </c>
      <c r="E54" s="14">
        <v>1079.07</v>
      </c>
      <c r="F54" s="14">
        <v>1211.83</v>
      </c>
      <c r="G54" s="14">
        <f>SUM(D54:F54)</f>
        <v>3152.18</v>
      </c>
      <c r="H54" s="14">
        <v>2294.22</v>
      </c>
      <c r="I54" s="14">
        <v>8356</v>
      </c>
      <c r="J54" s="14">
        <v>2356</v>
      </c>
      <c r="K54" s="14">
        <f>IF((SUM(G54)+SUM(H54)+SUM(J54))&lt;&gt;0,(SUM(G54)+SUM(H54)+SUM(J54)),"--")</f>
        <v>7802.4</v>
      </c>
      <c r="L54" s="14">
        <v>31090.57</v>
      </c>
      <c r="M54" s="14">
        <v>4550</v>
      </c>
    </row>
    <row r="55" spans="2:13" ht="14.25">
      <c r="B55" s="7" t="s">
        <v>34</v>
      </c>
      <c r="C55" s="14" t="s">
        <v>9</v>
      </c>
      <c r="D55" s="14" t="s">
        <v>9</v>
      </c>
      <c r="E55" s="14" t="s">
        <v>9</v>
      </c>
      <c r="F55" s="14" t="s">
        <v>9</v>
      </c>
      <c r="G55" s="14">
        <f>SUM(D55:F55)</f>
        <v>0</v>
      </c>
      <c r="H55" s="14">
        <v>395.36</v>
      </c>
      <c r="I55" s="14">
        <v>300</v>
      </c>
      <c r="J55" s="14">
        <v>350</v>
      </c>
      <c r="K55" s="14">
        <f>IF((SUM(G55)+SUM(H55)+SUM(J55))&lt;&gt;0,(SUM(G55)+SUM(H55)+SUM(J55)),"--")</f>
        <v>745.36</v>
      </c>
      <c r="L55" s="14">
        <v>2600</v>
      </c>
      <c r="M55" s="14">
        <v>600</v>
      </c>
    </row>
    <row r="56" spans="3:13" ht="6" customHeight="1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ht="9" customHeight="1">
      <c r="B57" s="13"/>
      <c r="C57" s="16"/>
      <c r="D57" s="16"/>
      <c r="E57" s="16"/>
      <c r="F57" s="16"/>
      <c r="G57" s="16"/>
      <c r="H57" s="16"/>
      <c r="I57" s="16"/>
      <c r="J57" s="16"/>
      <c r="K57" s="14"/>
      <c r="L57" s="16"/>
      <c r="M57" s="16"/>
    </row>
    <row r="58" spans="2:13" ht="15">
      <c r="B58" s="15" t="s">
        <v>40</v>
      </c>
      <c r="C58" s="16">
        <f aca="true" t="shared" si="2" ref="C58:M58">IF(SUM(C43:C56)=0,"--",SUBTOTAL(9,C43:C56))</f>
        <v>3112</v>
      </c>
      <c r="D58" s="16">
        <f t="shared" si="2"/>
        <v>895.1999999999999</v>
      </c>
      <c r="E58" s="16">
        <f t="shared" si="2"/>
        <v>1125.6299999999999</v>
      </c>
      <c r="F58" s="16">
        <f t="shared" si="2"/>
        <v>1256.32</v>
      </c>
      <c r="G58" s="16">
        <f>D58+E58+F58</f>
        <v>3277.1499999999996</v>
      </c>
      <c r="H58" s="16">
        <f>IF(SUM(H43:H56)=0,"--",SUBTOTAL(9,H43:H56))</f>
        <v>2752.5099999999998</v>
      </c>
      <c r="I58" s="16">
        <f>IF(SUM(I43:I56)=0,"--",SUBTOTAL(9,I43:I56))</f>
        <v>8789</v>
      </c>
      <c r="J58" s="16">
        <f t="shared" si="2"/>
        <v>2832.75</v>
      </c>
      <c r="K58" s="16">
        <f>IF((SUM(G58)+SUM(H58)+SUM(J58))&lt;&gt;0,(SUM(G58)+SUM(H58)+SUM(J58)),"--")</f>
        <v>8862.41</v>
      </c>
      <c r="L58" s="16">
        <f t="shared" si="2"/>
        <v>35065.57</v>
      </c>
      <c r="M58" s="16">
        <f t="shared" si="2"/>
        <v>5460</v>
      </c>
    </row>
    <row r="59" spans="2:13" ht="15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5">
      <c r="A60" s="39" t="s">
        <v>91</v>
      </c>
      <c r="B60" s="13" t="s">
        <v>92</v>
      </c>
      <c r="C60" s="34" t="s">
        <v>18</v>
      </c>
      <c r="D60" s="34" t="s">
        <v>18</v>
      </c>
      <c r="E60" s="34" t="s">
        <v>18</v>
      </c>
      <c r="F60" s="34" t="s">
        <v>18</v>
      </c>
      <c r="G60" s="34" t="s">
        <v>18</v>
      </c>
      <c r="H60" s="34" t="s">
        <v>18</v>
      </c>
      <c r="I60" s="34" t="s">
        <v>18</v>
      </c>
      <c r="J60" s="34" t="s">
        <v>18</v>
      </c>
      <c r="K60" s="14" t="str">
        <f>IF((SUM(G60)+SUM(H60)+SUM(J60))&lt;&gt;0,(SUM(G60)+SUM(H60)+SUM(J60)),"--")</f>
        <v>--</v>
      </c>
      <c r="L60" s="34" t="s">
        <v>18</v>
      </c>
      <c r="M60" s="34" t="s">
        <v>18</v>
      </c>
    </row>
    <row r="61" spans="1:13" s="32" customFormat="1" ht="6.75" customHeight="1">
      <c r="A61" s="39"/>
      <c r="B61" s="7"/>
      <c r="C61" s="16"/>
      <c r="D61" s="16"/>
      <c r="E61" s="16"/>
      <c r="F61" s="16"/>
      <c r="G61" s="16"/>
      <c r="H61" s="16"/>
      <c r="I61" s="16"/>
      <c r="J61" s="16"/>
      <c r="K61" s="14"/>
      <c r="L61" s="16"/>
      <c r="M61" s="16"/>
    </row>
    <row r="62" spans="1:13" ht="15">
      <c r="A62" s="39" t="s">
        <v>94</v>
      </c>
      <c r="B62" s="13" t="s">
        <v>93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3:13" ht="7.5" customHeight="1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4.25">
      <c r="A64" s="10">
        <v>1</v>
      </c>
      <c r="B64" s="7" t="s">
        <v>95</v>
      </c>
      <c r="C64" s="14" t="s">
        <v>9</v>
      </c>
      <c r="D64" s="14" t="s">
        <v>9</v>
      </c>
      <c r="E64" s="14" t="s">
        <v>9</v>
      </c>
      <c r="F64" s="14" t="s">
        <v>9</v>
      </c>
      <c r="G64" s="14" t="s">
        <v>9</v>
      </c>
      <c r="H64" s="17" t="s">
        <v>18</v>
      </c>
      <c r="I64" s="14" t="s">
        <v>9</v>
      </c>
      <c r="J64" s="14" t="s">
        <v>9</v>
      </c>
      <c r="K64" s="14" t="str">
        <f>IF((SUM(G64)+SUM(H64)+SUM(J64))&lt;&gt;0,(SUM(G64)+SUM(H64)+SUM(J64)),"--")</f>
        <v>--</v>
      </c>
      <c r="L64" s="14" t="s">
        <v>9</v>
      </c>
      <c r="M64" s="14" t="s">
        <v>9</v>
      </c>
    </row>
    <row r="65" spans="3:13" ht="14.2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5">
      <c r="A66" s="10">
        <v>2</v>
      </c>
      <c r="B66" s="7" t="s">
        <v>96</v>
      </c>
      <c r="C66" s="14">
        <v>5190</v>
      </c>
      <c r="D66" s="14">
        <v>1399.08</v>
      </c>
      <c r="E66" s="14">
        <v>926.78</v>
      </c>
      <c r="F66" s="14">
        <v>2282.45</v>
      </c>
      <c r="G66" s="16">
        <f>D66+E66+F66</f>
        <v>4608.3099999999995</v>
      </c>
      <c r="H66" s="14">
        <v>1657.94</v>
      </c>
      <c r="I66" s="14">
        <v>2101</v>
      </c>
      <c r="J66" s="14">
        <v>1666</v>
      </c>
      <c r="K66" s="14">
        <f>IF((SUM(G66)+SUM(H66)+SUM(J66))&lt;&gt;0,(SUM(G66)+SUM(H66)+SUM(J66)),"--")</f>
        <v>7932.25</v>
      </c>
      <c r="L66" s="14">
        <v>16200</v>
      </c>
      <c r="M66" s="14">
        <v>2400</v>
      </c>
    </row>
    <row r="67" spans="3:13" ht="14.2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4.25">
      <c r="A68" s="10">
        <v>3</v>
      </c>
      <c r="B68" s="7" t="s">
        <v>97</v>
      </c>
      <c r="C68" s="14" t="s">
        <v>9</v>
      </c>
      <c r="D68" s="14" t="s">
        <v>9</v>
      </c>
      <c r="E68" s="14" t="s">
        <v>9</v>
      </c>
      <c r="F68" s="14" t="s">
        <v>9</v>
      </c>
      <c r="G68" s="14" t="s">
        <v>9</v>
      </c>
      <c r="H68" s="14" t="s">
        <v>9</v>
      </c>
      <c r="I68" s="14" t="s">
        <v>9</v>
      </c>
      <c r="J68" s="14" t="s">
        <v>9</v>
      </c>
      <c r="K68" s="14" t="str">
        <f>IF((SUM(G68)+SUM(H68)+SUM(J68))&lt;&gt;0,(SUM(G68)+SUM(H68)+SUM(J68)),"--")</f>
        <v>--</v>
      </c>
      <c r="L68" s="14" t="s">
        <v>9</v>
      </c>
      <c r="M68" s="14" t="s">
        <v>9</v>
      </c>
    </row>
    <row r="69" spans="3:13" ht="14.2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4.25">
      <c r="A70" s="10">
        <v>4</v>
      </c>
      <c r="B70" s="7" t="s">
        <v>98</v>
      </c>
      <c r="C70" s="14" t="s">
        <v>9</v>
      </c>
      <c r="D70" s="14" t="s">
        <v>9</v>
      </c>
      <c r="E70" s="14" t="s">
        <v>9</v>
      </c>
      <c r="F70" s="14" t="s">
        <v>9</v>
      </c>
      <c r="G70" s="14" t="s">
        <v>9</v>
      </c>
      <c r="H70" s="14" t="s">
        <v>9</v>
      </c>
      <c r="I70" s="14" t="s">
        <v>9</v>
      </c>
      <c r="J70" s="14" t="s">
        <v>9</v>
      </c>
      <c r="K70" s="14" t="str">
        <f>IF((SUM(G70)+SUM(H70)+SUM(J70))&lt;&gt;0,(SUM(G70)+SUM(H70)+SUM(J70)),"--")</f>
        <v>--</v>
      </c>
      <c r="L70" s="14" t="s">
        <v>9</v>
      </c>
      <c r="M70" s="14" t="s">
        <v>9</v>
      </c>
    </row>
    <row r="71" spans="3:13" ht="14.2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5">
      <c r="A72" s="10">
        <v>5</v>
      </c>
      <c r="B72" s="7" t="s">
        <v>99</v>
      </c>
      <c r="C72" s="14">
        <v>2180</v>
      </c>
      <c r="D72" s="14">
        <v>1212.11</v>
      </c>
      <c r="E72" s="14">
        <v>878.88</v>
      </c>
      <c r="F72" s="14">
        <v>1269.79</v>
      </c>
      <c r="G72" s="16">
        <f>D72+E72+F72</f>
        <v>3360.7799999999997</v>
      </c>
      <c r="H72" s="14">
        <v>2876.47</v>
      </c>
      <c r="I72" s="14">
        <v>5358</v>
      </c>
      <c r="J72" s="14">
        <v>2750</v>
      </c>
      <c r="K72" s="14">
        <f>IF((SUM(G72)+SUM(H72)+SUM(J72))&lt;&gt;0,(SUM(G72)+SUM(H72)+SUM(J72)),"--")</f>
        <v>8987.25</v>
      </c>
      <c r="L72" s="14">
        <v>13000</v>
      </c>
      <c r="M72" s="14">
        <v>2900</v>
      </c>
    </row>
    <row r="73" spans="3:13" ht="14.2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ht="15">
      <c r="B74" s="15" t="s">
        <v>41</v>
      </c>
      <c r="C74" s="16">
        <f>SUBTOTAL(9,C64:C72)</f>
        <v>7370</v>
      </c>
      <c r="D74" s="16">
        <f aca="true" t="shared" si="3" ref="D74:J74">SUBTOTAL(9,D64:D72)</f>
        <v>2611.1899999999996</v>
      </c>
      <c r="E74" s="16">
        <f t="shared" si="3"/>
        <v>1805.6599999999999</v>
      </c>
      <c r="F74" s="16">
        <f t="shared" si="3"/>
        <v>3552.24</v>
      </c>
      <c r="G74" s="16">
        <f>D74+E74+F74</f>
        <v>7969.089999999999</v>
      </c>
      <c r="H74" s="16">
        <f>SUBTOTAL(9,H64:H72)</f>
        <v>4534.41</v>
      </c>
      <c r="I74" s="16">
        <f>SUBTOTAL(9,I64:I72)</f>
        <v>7459</v>
      </c>
      <c r="J74" s="16">
        <f t="shared" si="3"/>
        <v>4416</v>
      </c>
      <c r="K74" s="16">
        <f>IF((SUM(G74)+SUM(H74)+SUM(J74))&lt;&gt;0,(SUM(G74)+SUM(H74)+SUM(J74)),"--")</f>
        <v>16919.5</v>
      </c>
      <c r="L74" s="16">
        <f>SUBTOTAL(9,L64:L72)</f>
        <v>29200</v>
      </c>
      <c r="M74" s="16">
        <f>SUBTOTAL(9,M64:M72)</f>
        <v>5300</v>
      </c>
    </row>
    <row r="75" spans="3:13" ht="14.2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15">
      <c r="A76" s="39" t="s">
        <v>100</v>
      </c>
      <c r="B76" s="13" t="s">
        <v>101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6" customHeigh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5">
      <c r="A78" s="10">
        <v>1</v>
      </c>
      <c r="B78" s="7" t="s">
        <v>102</v>
      </c>
      <c r="C78" s="14">
        <v>16500</v>
      </c>
      <c r="D78" s="14">
        <v>2497.48</v>
      </c>
      <c r="E78" s="14">
        <v>2665.07</v>
      </c>
      <c r="F78" s="14">
        <v>3086.74</v>
      </c>
      <c r="G78" s="16">
        <f>D78+E78+F78</f>
        <v>8249.29</v>
      </c>
      <c r="H78" s="14">
        <v>3453.6</v>
      </c>
      <c r="I78" s="14">
        <v>3600</v>
      </c>
      <c r="J78" s="14">
        <v>3600</v>
      </c>
      <c r="K78" s="14">
        <f>IF((SUM(G78)+SUM(H78)+SUM(J78))&lt;&gt;0,(SUM(G78)+SUM(H78)+SUM(J78)),"--")</f>
        <v>15302.890000000001</v>
      </c>
      <c r="L78" s="14">
        <v>48769</v>
      </c>
      <c r="M78" s="14">
        <v>7800</v>
      </c>
    </row>
    <row r="79" spans="3:13" ht="12" customHeight="1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ht="15">
      <c r="A80" s="10">
        <v>2</v>
      </c>
      <c r="B80" s="7" t="s">
        <v>103</v>
      </c>
      <c r="C80" s="14">
        <v>60</v>
      </c>
      <c r="D80" s="14">
        <v>4.55</v>
      </c>
      <c r="E80" s="14">
        <v>14.96</v>
      </c>
      <c r="F80" s="14">
        <v>14.92</v>
      </c>
      <c r="G80" s="16">
        <f>D80+E80+F80</f>
        <v>34.43</v>
      </c>
      <c r="H80" s="14">
        <v>14.99</v>
      </c>
      <c r="I80" s="14">
        <v>15</v>
      </c>
      <c r="J80" s="14">
        <v>15</v>
      </c>
      <c r="K80" s="14">
        <f>IF((SUM(G80)+SUM(H80)+SUM(J80))&lt;&gt;0,(SUM(G80)+SUM(H80)+SUM(J80)),"--")</f>
        <v>64.42</v>
      </c>
      <c r="L80" s="14">
        <v>788</v>
      </c>
      <c r="M80" s="14">
        <v>175</v>
      </c>
    </row>
    <row r="81" spans="3:13" ht="14.2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ht="15">
      <c r="A82" s="10">
        <v>3</v>
      </c>
      <c r="B82" s="7" t="s">
        <v>104</v>
      </c>
      <c r="C82" s="14">
        <v>40</v>
      </c>
      <c r="D82" s="17" t="s">
        <v>18</v>
      </c>
      <c r="E82" s="17">
        <v>7.5</v>
      </c>
      <c r="F82" s="14">
        <v>5</v>
      </c>
      <c r="G82" s="16">
        <f>E82+F82</f>
        <v>12.5</v>
      </c>
      <c r="H82" s="14">
        <v>51.36</v>
      </c>
      <c r="I82" s="14">
        <v>60</v>
      </c>
      <c r="J82" s="14">
        <v>60</v>
      </c>
      <c r="K82" s="14">
        <f>IF((SUM(G82)+SUM(H82)+SUM(J82))&lt;&gt;0,(SUM(G82)+SUM(H82)+SUM(J82)),"--")</f>
        <v>123.86</v>
      </c>
      <c r="L82" s="14">
        <v>650</v>
      </c>
      <c r="M82" s="14">
        <v>123.3</v>
      </c>
    </row>
    <row r="83" spans="3:13" ht="14.2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5">
      <c r="B84" s="15" t="s">
        <v>42</v>
      </c>
      <c r="C84" s="16">
        <f>SUBTOTAL(9,C78:C82)</f>
        <v>16600</v>
      </c>
      <c r="D84" s="16">
        <f aca="true" t="shared" si="4" ref="D84:M84">SUBTOTAL(9,D78:D82)</f>
        <v>2502.03</v>
      </c>
      <c r="E84" s="16">
        <f t="shared" si="4"/>
        <v>2687.53</v>
      </c>
      <c r="F84" s="16">
        <f t="shared" si="4"/>
        <v>3106.66</v>
      </c>
      <c r="G84" s="16">
        <f>D84+E84+F84</f>
        <v>8296.220000000001</v>
      </c>
      <c r="H84" s="16">
        <f>SUBTOTAL(9,H78:H82)</f>
        <v>3519.95</v>
      </c>
      <c r="I84" s="16">
        <f>SUBTOTAL(9,I78:I82)</f>
        <v>3675</v>
      </c>
      <c r="J84" s="16">
        <f t="shared" si="4"/>
        <v>3675</v>
      </c>
      <c r="K84" s="16">
        <f>IF((SUM(G84)+SUM(H84)+SUM(J84))&lt;&gt;0,(SUM(G84)+SUM(H84)+SUM(J84)),"--")</f>
        <v>15491.170000000002</v>
      </c>
      <c r="L84" s="16">
        <f t="shared" si="4"/>
        <v>50207</v>
      </c>
      <c r="M84" s="16">
        <f t="shared" si="4"/>
        <v>8098.3</v>
      </c>
    </row>
    <row r="85" spans="3:13" ht="9" customHeight="1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ht="15">
      <c r="A86" s="39" t="s">
        <v>105</v>
      </c>
      <c r="B86" s="13" t="s">
        <v>106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2:13" ht="11.25" customHeight="1">
      <c r="B87" s="7" t="s">
        <v>8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14.25">
      <c r="A88" s="10">
        <v>1</v>
      </c>
      <c r="B88" s="7" t="s">
        <v>107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4:13" ht="7.5" customHeight="1"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2:13" ht="15">
      <c r="B90" s="33" t="s">
        <v>35</v>
      </c>
      <c r="C90" s="14">
        <v>5300</v>
      </c>
      <c r="D90" s="14">
        <v>645.81</v>
      </c>
      <c r="E90" s="14">
        <v>337.21</v>
      </c>
      <c r="F90" s="14">
        <v>435.48</v>
      </c>
      <c r="G90" s="16">
        <f>D90+E90+F90</f>
        <v>1418.5</v>
      </c>
      <c r="H90" s="14">
        <v>521.25</v>
      </c>
      <c r="I90" s="14">
        <v>529.52</v>
      </c>
      <c r="J90" s="14">
        <v>529.52</v>
      </c>
      <c r="K90" s="14">
        <f>IF((SUM(G90)+SUM(H90)+SUM(J90))&lt;&gt;0,(SUM(G90)+SUM(H90)+SUM(J90)),"--")</f>
        <v>2469.27</v>
      </c>
      <c r="L90" s="14">
        <v>3650</v>
      </c>
      <c r="M90" s="14">
        <v>750</v>
      </c>
    </row>
    <row r="91" spans="2:13" ht="14.25">
      <c r="B91" s="3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2:13" ht="15">
      <c r="B92" s="7" t="s">
        <v>43</v>
      </c>
      <c r="C92" s="14">
        <v>1800</v>
      </c>
      <c r="D92" s="14">
        <v>501.86</v>
      </c>
      <c r="E92" s="14">
        <v>755.69</v>
      </c>
      <c r="F92" s="14">
        <v>1397</v>
      </c>
      <c r="G92" s="16">
        <f>D92+E92+F92</f>
        <v>2654.55</v>
      </c>
      <c r="H92" s="14">
        <v>1290</v>
      </c>
      <c r="I92" s="14">
        <v>1290</v>
      </c>
      <c r="J92" s="14">
        <v>1290</v>
      </c>
      <c r="K92" s="14">
        <f>IF((SUM(G92)+SUM(H92)+SUM(J92))&lt;&gt;0,(SUM(G92)+SUM(H92)+SUM(J92)),"--")</f>
        <v>5234.55</v>
      </c>
      <c r="L92" s="14">
        <v>12800</v>
      </c>
      <c r="M92" s="14">
        <v>3400</v>
      </c>
    </row>
    <row r="93" spans="3:13" ht="8.25" customHeight="1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2:13" ht="15">
      <c r="B94" s="24" t="s">
        <v>31</v>
      </c>
      <c r="C94" s="16">
        <f>SUBTOTAL(9,C90:C92)</f>
        <v>7100</v>
      </c>
      <c r="D94" s="16">
        <f aca="true" t="shared" si="5" ref="D94:M94">SUBTOTAL(9,D90:D92)</f>
        <v>1147.67</v>
      </c>
      <c r="E94" s="16">
        <f t="shared" si="5"/>
        <v>1092.9</v>
      </c>
      <c r="F94" s="16">
        <f t="shared" si="5"/>
        <v>1832.48</v>
      </c>
      <c r="G94" s="16">
        <f>D94+E94+F94</f>
        <v>4073.05</v>
      </c>
      <c r="H94" s="16">
        <f>SUBTOTAL(9,H90:H92)</f>
        <v>1811.25</v>
      </c>
      <c r="I94" s="16">
        <f>SUBTOTAL(9,I90:I92)</f>
        <v>1819.52</v>
      </c>
      <c r="J94" s="16">
        <f t="shared" si="5"/>
        <v>1819.52</v>
      </c>
      <c r="K94" s="16">
        <f>IF((SUM(G94)+SUM(H94)+SUM(J94))&lt;&gt;0,(SUM(G94)+SUM(H94)+SUM(J94)),"--")</f>
        <v>7703.82</v>
      </c>
      <c r="L94" s="16">
        <f t="shared" si="5"/>
        <v>16450</v>
      </c>
      <c r="M94" s="16">
        <f t="shared" si="5"/>
        <v>4150</v>
      </c>
    </row>
    <row r="95" spans="3:13" ht="14.2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15">
      <c r="A96" s="10">
        <v>2</v>
      </c>
      <c r="B96" s="7" t="s">
        <v>108</v>
      </c>
      <c r="C96" s="14">
        <v>10200</v>
      </c>
      <c r="D96" s="14">
        <v>1628</v>
      </c>
      <c r="E96" s="14">
        <v>2272.36</v>
      </c>
      <c r="F96" s="14">
        <v>2217.05</v>
      </c>
      <c r="G96" s="16">
        <f>D96+E96+F96</f>
        <v>6117.41</v>
      </c>
      <c r="H96" s="14">
        <v>3700.48</v>
      </c>
      <c r="I96" s="14">
        <v>6720.48</v>
      </c>
      <c r="J96" s="14">
        <v>8420.48</v>
      </c>
      <c r="K96" s="14">
        <f>IF((SUM(G96)+SUM(H96)+SUM(J96))&lt;&gt;0,(SUM(G96)+SUM(H96)+SUM(J96)),"--")</f>
        <v>18238.37</v>
      </c>
      <c r="L96" s="14">
        <v>33550</v>
      </c>
      <c r="M96" s="14">
        <v>8380</v>
      </c>
    </row>
    <row r="97" spans="3:13" ht="14.2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3" ht="15">
      <c r="B98" s="15" t="s">
        <v>44</v>
      </c>
      <c r="C98" s="16">
        <f>SUBTOTAL(9,C90:C96)</f>
        <v>17300</v>
      </c>
      <c r="D98" s="16">
        <f aca="true" t="shared" si="6" ref="D98:M98">SUBTOTAL(9,D90:D96)</f>
        <v>2775.67</v>
      </c>
      <c r="E98" s="16">
        <f t="shared" si="6"/>
        <v>3365.26</v>
      </c>
      <c r="F98" s="16">
        <f t="shared" si="6"/>
        <v>4049.53</v>
      </c>
      <c r="G98" s="16">
        <f>D98+E98+F98</f>
        <v>10190.460000000001</v>
      </c>
      <c r="H98" s="16">
        <f>SUBTOTAL(9,H90:H96)</f>
        <v>5511.73</v>
      </c>
      <c r="I98" s="16">
        <f>SUBTOTAL(9,I90:I96)</f>
        <v>8540</v>
      </c>
      <c r="J98" s="16">
        <f t="shared" si="6"/>
        <v>10240</v>
      </c>
      <c r="K98" s="16">
        <f>IF((SUM(G98)+SUM(H98)+SUM(J98))&lt;&gt;0,(SUM(G98)+SUM(H98)+SUM(J98)),"--")</f>
        <v>25942.190000000002</v>
      </c>
      <c r="L98" s="16">
        <f t="shared" si="6"/>
        <v>50000</v>
      </c>
      <c r="M98" s="16">
        <f t="shared" si="6"/>
        <v>12530</v>
      </c>
    </row>
    <row r="99" spans="3:13" ht="14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ht="15">
      <c r="A100" s="39" t="s">
        <v>109</v>
      </c>
      <c r="B100" s="13" t="s">
        <v>151</v>
      </c>
      <c r="C100" s="16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2:13" ht="6.75" customHeight="1"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ht="15">
      <c r="A102" s="10">
        <v>1</v>
      </c>
      <c r="B102" s="7" t="s">
        <v>110</v>
      </c>
      <c r="C102" s="14">
        <v>2000</v>
      </c>
      <c r="D102" s="14">
        <v>367.93</v>
      </c>
      <c r="E102" s="14">
        <v>574.83</v>
      </c>
      <c r="F102" s="14">
        <v>351.44</v>
      </c>
      <c r="G102" s="16">
        <f>D102+E102+F102</f>
        <v>1294.2</v>
      </c>
      <c r="H102" s="14">
        <v>1490.1</v>
      </c>
      <c r="I102" s="14">
        <v>3400</v>
      </c>
      <c r="J102" s="14">
        <v>414</v>
      </c>
      <c r="K102" s="14">
        <f>IF((SUM(G102)+SUM(H102)+SUM(J102))&lt;&gt;0,(SUM(G102)+SUM(H102)+SUM(J102)),"--")</f>
        <v>3198.3</v>
      </c>
      <c r="L102" s="14">
        <v>4400</v>
      </c>
      <c r="M102" s="14">
        <v>800</v>
      </c>
    </row>
    <row r="103" spans="2:13" ht="9" customHeight="1">
      <c r="B103" s="7" t="s">
        <v>8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14.25">
      <c r="A104" s="10">
        <v>2</v>
      </c>
      <c r="B104" s="7" t="s">
        <v>111</v>
      </c>
      <c r="C104" s="14" t="s">
        <v>9</v>
      </c>
      <c r="D104" s="14" t="s">
        <v>9</v>
      </c>
      <c r="E104" s="14" t="s">
        <v>9</v>
      </c>
      <c r="F104" s="14" t="s">
        <v>9</v>
      </c>
      <c r="G104" s="14" t="s">
        <v>9</v>
      </c>
      <c r="H104" s="14" t="s">
        <v>9</v>
      </c>
      <c r="I104" s="14" t="s">
        <v>9</v>
      </c>
      <c r="J104" s="14" t="s">
        <v>9</v>
      </c>
      <c r="K104" s="14" t="str">
        <f>IF((SUM(G104)+SUM(H104)+SUM(J104))&lt;&gt;0,(SUM(G104)+SUM(H104)+SUM(J104)),"--")</f>
        <v>--</v>
      </c>
      <c r="L104" s="14" t="s">
        <v>9</v>
      </c>
      <c r="M104" s="14" t="s">
        <v>9</v>
      </c>
    </row>
    <row r="105" spans="3:13" ht="14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ht="15">
      <c r="A106" s="10">
        <v>3</v>
      </c>
      <c r="B106" s="7" t="s">
        <v>112</v>
      </c>
      <c r="C106" s="14">
        <v>13786</v>
      </c>
      <c r="D106" s="14">
        <v>2884</v>
      </c>
      <c r="E106" s="14">
        <v>3359.12</v>
      </c>
      <c r="F106" s="14">
        <v>4200.08</v>
      </c>
      <c r="G106" s="16">
        <f>D106+E106+F106</f>
        <v>10443.2</v>
      </c>
      <c r="H106" s="14">
        <v>7896.82</v>
      </c>
      <c r="I106" s="14">
        <v>17367</v>
      </c>
      <c r="J106" s="14">
        <v>12003.08</v>
      </c>
      <c r="K106" s="14">
        <f>IF((SUM(G106)+SUM(H106)+SUM(J106))&lt;&gt;0,(SUM(G106)+SUM(H106)+SUM(J106)),"--")</f>
        <v>30343.1</v>
      </c>
      <c r="L106" s="14">
        <v>61650</v>
      </c>
      <c r="M106" s="14">
        <v>9800</v>
      </c>
    </row>
    <row r="107" spans="3:13" ht="9" customHeight="1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ht="15">
      <c r="A108" s="10">
        <v>4</v>
      </c>
      <c r="B108" s="7" t="s">
        <v>113</v>
      </c>
      <c r="C108" s="14">
        <v>2240</v>
      </c>
      <c r="D108" s="14">
        <v>59.97</v>
      </c>
      <c r="E108" s="14">
        <v>74.94</v>
      </c>
      <c r="F108" s="14">
        <v>273.94</v>
      </c>
      <c r="G108" s="16">
        <f>D108+E108+F108</f>
        <v>408.85</v>
      </c>
      <c r="H108" s="14">
        <v>292.01</v>
      </c>
      <c r="I108" s="14">
        <v>500</v>
      </c>
      <c r="J108" s="14">
        <v>300</v>
      </c>
      <c r="K108" s="14">
        <f>IF((SUM(G108)+SUM(H108)+SUM(J108))&lt;&gt;0,(SUM(G108)+SUM(H108)+SUM(J108)),"--")</f>
        <v>1000.86</v>
      </c>
      <c r="L108" s="14">
        <v>10200</v>
      </c>
      <c r="M108" s="14">
        <v>800</v>
      </c>
    </row>
    <row r="109" spans="3:13" ht="7.5" customHeight="1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ht="14.25">
      <c r="A110" s="10">
        <v>5</v>
      </c>
      <c r="B110" s="7" t="s">
        <v>114</v>
      </c>
      <c r="C110" s="14" t="s">
        <v>9</v>
      </c>
      <c r="D110" s="14" t="s">
        <v>9</v>
      </c>
      <c r="E110" s="14" t="s">
        <v>9</v>
      </c>
      <c r="F110" s="14" t="s">
        <v>9</v>
      </c>
      <c r="G110" s="14" t="s">
        <v>9</v>
      </c>
      <c r="H110" s="14" t="s">
        <v>9</v>
      </c>
      <c r="I110" s="14" t="s">
        <v>9</v>
      </c>
      <c r="J110" s="14" t="s">
        <v>9</v>
      </c>
      <c r="K110" s="14" t="s">
        <v>9</v>
      </c>
      <c r="L110" s="14" t="s">
        <v>9</v>
      </c>
      <c r="M110" s="14" t="s">
        <v>9</v>
      </c>
    </row>
    <row r="111" spans="2:13" ht="14.25">
      <c r="B111" s="3"/>
      <c r="I111" s="14"/>
      <c r="J111" s="14"/>
      <c r="K111" s="14"/>
      <c r="L111" s="14"/>
      <c r="M111" s="14"/>
    </row>
    <row r="112" spans="2:13" ht="15">
      <c r="B112" s="15" t="s">
        <v>45</v>
      </c>
      <c r="C112" s="16">
        <f aca="true" t="shared" si="7" ref="C112:M112">SUBTOTAL(9,C102:C110)</f>
        <v>18026</v>
      </c>
      <c r="D112" s="16">
        <f t="shared" si="7"/>
        <v>3311.8999999999996</v>
      </c>
      <c r="E112" s="16">
        <f t="shared" si="7"/>
        <v>4008.89</v>
      </c>
      <c r="F112" s="16">
        <f t="shared" si="7"/>
        <v>4825.459999999999</v>
      </c>
      <c r="G112" s="16">
        <f>D112+E112+F112</f>
        <v>12146.249999999998</v>
      </c>
      <c r="H112" s="16">
        <f>SUBTOTAL(9,H102:H110)</f>
        <v>9678.93</v>
      </c>
      <c r="I112" s="16">
        <f>SUBTOTAL(9,I102:I110)</f>
        <v>21267</v>
      </c>
      <c r="J112" s="16">
        <f t="shared" si="7"/>
        <v>12717.08</v>
      </c>
      <c r="K112" s="16">
        <f>IF((SUM(G112)+SUM(H112)+SUM(J112))&lt;&gt;0,(SUM(G112)+SUM(H112)+SUM(J112)),"--")</f>
        <v>34542.26</v>
      </c>
      <c r="L112" s="16">
        <f t="shared" si="7"/>
        <v>76250</v>
      </c>
      <c r="M112" s="16">
        <f t="shared" si="7"/>
        <v>11400</v>
      </c>
    </row>
    <row r="113" spans="3:13" ht="14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ht="30">
      <c r="A114" s="39" t="s">
        <v>115</v>
      </c>
      <c r="B114" s="13" t="s">
        <v>116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2:13" ht="14.25">
      <c r="B115" s="7" t="s">
        <v>8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ht="15">
      <c r="A116" s="10">
        <v>1</v>
      </c>
      <c r="B116" s="7" t="s">
        <v>117</v>
      </c>
      <c r="C116" s="14">
        <v>140</v>
      </c>
      <c r="D116" s="14">
        <v>39.91</v>
      </c>
      <c r="E116" s="14">
        <v>34.98</v>
      </c>
      <c r="F116" s="14">
        <v>34.98</v>
      </c>
      <c r="G116" s="16">
        <f>D116+E116+F116</f>
        <v>109.86999999999998</v>
      </c>
      <c r="H116" s="14">
        <v>54.04</v>
      </c>
      <c r="I116" s="14">
        <v>45</v>
      </c>
      <c r="J116" s="14">
        <v>45</v>
      </c>
      <c r="K116" s="14">
        <f>IF((SUM(G116)+SUM(H116)+SUM(J116))&lt;&gt;0,(SUM(G116)+SUM(H116)+SUM(J116)),"--")</f>
        <v>208.90999999999997</v>
      </c>
      <c r="L116" s="14">
        <v>673</v>
      </c>
      <c r="M116" s="14">
        <v>90</v>
      </c>
    </row>
    <row r="117" spans="3:13" ht="14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ht="15">
      <c r="A118" s="10">
        <v>2</v>
      </c>
      <c r="B118" s="7" t="s">
        <v>118</v>
      </c>
      <c r="C118" s="14">
        <v>745</v>
      </c>
      <c r="D118" s="14">
        <v>129.33</v>
      </c>
      <c r="E118" s="14">
        <v>66.86</v>
      </c>
      <c r="F118" s="14">
        <v>74.29</v>
      </c>
      <c r="G118" s="16">
        <f>D118+E118+F118</f>
        <v>270.48</v>
      </c>
      <c r="H118" s="14">
        <v>303.8</v>
      </c>
      <c r="I118" s="14">
        <v>1000</v>
      </c>
      <c r="J118" s="14">
        <v>200</v>
      </c>
      <c r="K118" s="14">
        <f>IF((SUM(G118)+SUM(H118)+SUM(J118))&lt;&gt;0,(SUM(G118)+SUM(H118)+SUM(J118)),"--")</f>
        <v>774.28</v>
      </c>
      <c r="L118" s="14">
        <v>14295</v>
      </c>
      <c r="M118" s="14">
        <v>2500</v>
      </c>
    </row>
    <row r="119" spans="3:13" ht="14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15">
      <c r="A120" s="10">
        <v>3</v>
      </c>
      <c r="B120" s="7" t="s">
        <v>119</v>
      </c>
      <c r="C120" s="14">
        <v>176</v>
      </c>
      <c r="D120" s="14">
        <v>38.95</v>
      </c>
      <c r="E120" s="14">
        <v>43.45</v>
      </c>
      <c r="F120" s="14">
        <v>44.96</v>
      </c>
      <c r="G120" s="16">
        <f>D120+E120+F120</f>
        <v>127.36000000000001</v>
      </c>
      <c r="H120" s="14">
        <v>45.37</v>
      </c>
      <c r="I120" s="14">
        <v>55</v>
      </c>
      <c r="J120" s="14">
        <v>55</v>
      </c>
      <c r="K120" s="14">
        <f>IF((SUM(G120)+SUM(H120)+SUM(J120))&lt;&gt;0,(SUM(G120)+SUM(H120)+SUM(J120)),"--")</f>
        <v>227.73000000000002</v>
      </c>
      <c r="L120" s="14">
        <v>400</v>
      </c>
      <c r="M120" s="14">
        <v>75</v>
      </c>
    </row>
    <row r="121" spans="3:13" ht="14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256" ht="15">
      <c r="A122" s="10">
        <v>4</v>
      </c>
      <c r="B122" s="7" t="s">
        <v>120</v>
      </c>
      <c r="C122" s="14">
        <v>500</v>
      </c>
      <c r="D122" s="14">
        <v>91</v>
      </c>
      <c r="E122" s="14">
        <v>119.71</v>
      </c>
      <c r="F122" s="14">
        <v>124.83</v>
      </c>
      <c r="G122" s="16">
        <f>D122+E122+F122</f>
        <v>335.53999999999996</v>
      </c>
      <c r="H122" s="14">
        <v>341.29</v>
      </c>
      <c r="I122" s="14">
        <v>142</v>
      </c>
      <c r="J122" s="14">
        <v>142</v>
      </c>
      <c r="K122" s="14">
        <f>IF((SUM(G122)+SUM(H122)+SUM(J122))&lt;&gt;0,(SUM(G122)+SUM(H122)+SUM(J122)),"--")</f>
        <v>818.8299999999999</v>
      </c>
      <c r="L122" s="14">
        <v>1898</v>
      </c>
      <c r="M122" s="14">
        <v>215</v>
      </c>
      <c r="N122" s="14"/>
      <c r="O122" s="14"/>
      <c r="P122" s="14"/>
      <c r="Q122" s="14"/>
      <c r="R122" s="12"/>
      <c r="S122" s="7"/>
      <c r="T122" s="14"/>
      <c r="U122" s="14"/>
      <c r="V122" s="14"/>
      <c r="W122" s="14"/>
      <c r="X122" s="14"/>
      <c r="Y122" s="14"/>
      <c r="Z122" s="12"/>
      <c r="AA122" s="7"/>
      <c r="AB122" s="14"/>
      <c r="AC122" s="14"/>
      <c r="AD122" s="14"/>
      <c r="AE122" s="14"/>
      <c r="AF122" s="14"/>
      <c r="AG122" s="14"/>
      <c r="AH122" s="12"/>
      <c r="AI122" s="7"/>
      <c r="AJ122" s="14"/>
      <c r="AK122" s="14"/>
      <c r="AL122" s="14"/>
      <c r="AM122" s="14"/>
      <c r="AN122" s="14"/>
      <c r="AO122" s="14"/>
      <c r="AP122" s="12"/>
      <c r="AQ122" s="7"/>
      <c r="AR122" s="14"/>
      <c r="AS122" s="14"/>
      <c r="AT122" s="14"/>
      <c r="AU122" s="14"/>
      <c r="AV122" s="14"/>
      <c r="AW122" s="14"/>
      <c r="AX122" s="12"/>
      <c r="AY122" s="7"/>
      <c r="AZ122" s="14"/>
      <c r="BA122" s="14"/>
      <c r="BB122" s="14"/>
      <c r="BC122" s="14"/>
      <c r="BD122" s="14"/>
      <c r="BE122" s="14"/>
      <c r="BF122" s="12"/>
      <c r="BG122" s="7"/>
      <c r="BH122" s="14"/>
      <c r="BI122" s="14"/>
      <c r="BJ122" s="14"/>
      <c r="BK122" s="14"/>
      <c r="BL122" s="14"/>
      <c r="BM122" s="14"/>
      <c r="BN122" s="12"/>
      <c r="BO122" s="7"/>
      <c r="BP122" s="14"/>
      <c r="BQ122" s="14"/>
      <c r="BR122" s="14"/>
      <c r="BS122" s="14"/>
      <c r="BT122" s="14"/>
      <c r="BU122" s="14"/>
      <c r="BV122" s="12"/>
      <c r="BW122" s="7"/>
      <c r="BX122" s="14"/>
      <c r="BY122" s="14"/>
      <c r="BZ122" s="14"/>
      <c r="CA122" s="14"/>
      <c r="CB122" s="14"/>
      <c r="CC122" s="14"/>
      <c r="CD122" s="12"/>
      <c r="CE122" s="7"/>
      <c r="CF122" s="14"/>
      <c r="CG122" s="14"/>
      <c r="CH122" s="14"/>
      <c r="CI122" s="14"/>
      <c r="CJ122" s="14"/>
      <c r="CK122" s="14"/>
      <c r="CL122" s="12"/>
      <c r="CM122" s="7"/>
      <c r="CN122" s="14"/>
      <c r="CO122" s="14"/>
      <c r="CP122" s="14"/>
      <c r="CQ122" s="14"/>
      <c r="CR122" s="14"/>
      <c r="CS122" s="14"/>
      <c r="CT122" s="12"/>
      <c r="CU122" s="7"/>
      <c r="CV122" s="14"/>
      <c r="CW122" s="14"/>
      <c r="CX122" s="14"/>
      <c r="CY122" s="14"/>
      <c r="CZ122" s="14"/>
      <c r="DA122" s="14"/>
      <c r="DB122" s="12"/>
      <c r="DC122" s="7"/>
      <c r="DD122" s="14"/>
      <c r="DE122" s="14"/>
      <c r="DF122" s="14"/>
      <c r="DG122" s="14"/>
      <c r="DH122" s="14"/>
      <c r="DI122" s="14"/>
      <c r="DJ122" s="12"/>
      <c r="DK122" s="7"/>
      <c r="DL122" s="14"/>
      <c r="DM122" s="14"/>
      <c r="DN122" s="14"/>
      <c r="DO122" s="14"/>
      <c r="DP122" s="14"/>
      <c r="DQ122" s="14"/>
      <c r="DR122" s="12"/>
      <c r="DS122" s="7"/>
      <c r="DT122" s="14"/>
      <c r="DU122" s="14"/>
      <c r="DV122" s="14"/>
      <c r="DW122" s="14"/>
      <c r="DX122" s="14"/>
      <c r="DY122" s="14"/>
      <c r="DZ122" s="12"/>
      <c r="EA122" s="7"/>
      <c r="EB122" s="14"/>
      <c r="EC122" s="14"/>
      <c r="ED122" s="14"/>
      <c r="EE122" s="14"/>
      <c r="EF122" s="14"/>
      <c r="EG122" s="14"/>
      <c r="EH122" s="12"/>
      <c r="EI122" s="7"/>
      <c r="EJ122" s="14"/>
      <c r="EK122" s="14"/>
      <c r="EL122" s="14"/>
      <c r="EM122" s="14"/>
      <c r="EN122" s="14"/>
      <c r="EO122" s="14"/>
      <c r="EP122" s="12"/>
      <c r="EQ122" s="7"/>
      <c r="ER122" s="14"/>
      <c r="ES122" s="14"/>
      <c r="ET122" s="14"/>
      <c r="EU122" s="14"/>
      <c r="EV122" s="14"/>
      <c r="EW122" s="14"/>
      <c r="EX122" s="12"/>
      <c r="EY122" s="7"/>
      <c r="EZ122" s="14"/>
      <c r="FA122" s="14"/>
      <c r="FB122" s="14"/>
      <c r="FC122" s="14"/>
      <c r="FD122" s="14"/>
      <c r="FE122" s="14"/>
      <c r="FF122" s="12"/>
      <c r="FG122" s="7"/>
      <c r="FH122" s="14"/>
      <c r="FI122" s="14"/>
      <c r="FJ122" s="14"/>
      <c r="FK122" s="14"/>
      <c r="FL122" s="14"/>
      <c r="FM122" s="14"/>
      <c r="FN122" s="12"/>
      <c r="FO122" s="7"/>
      <c r="FP122" s="14"/>
      <c r="FQ122" s="14"/>
      <c r="FR122" s="14"/>
      <c r="FS122" s="14"/>
      <c r="FT122" s="14"/>
      <c r="FU122" s="14"/>
      <c r="FV122" s="12"/>
      <c r="FW122" s="7"/>
      <c r="FX122" s="14"/>
      <c r="FY122" s="14"/>
      <c r="FZ122" s="14"/>
      <c r="GA122" s="14"/>
      <c r="GB122" s="14"/>
      <c r="GC122" s="14"/>
      <c r="GD122" s="12"/>
      <c r="GE122" s="7"/>
      <c r="GF122" s="14"/>
      <c r="GG122" s="14"/>
      <c r="GH122" s="14"/>
      <c r="GI122" s="14"/>
      <c r="GJ122" s="14"/>
      <c r="GK122" s="14"/>
      <c r="GL122" s="12"/>
      <c r="GM122" s="7"/>
      <c r="GN122" s="14"/>
      <c r="GO122" s="14"/>
      <c r="GP122" s="14"/>
      <c r="GQ122" s="14"/>
      <c r="GR122" s="14"/>
      <c r="GS122" s="14"/>
      <c r="GT122" s="12"/>
      <c r="GU122" s="7"/>
      <c r="GV122" s="14"/>
      <c r="GW122" s="14"/>
      <c r="GX122" s="14"/>
      <c r="GY122" s="14"/>
      <c r="GZ122" s="14"/>
      <c r="HA122" s="14"/>
      <c r="HB122" s="12"/>
      <c r="HC122" s="7"/>
      <c r="HD122" s="14"/>
      <c r="HE122" s="14"/>
      <c r="HF122" s="14"/>
      <c r="HG122" s="14"/>
      <c r="HH122" s="14"/>
      <c r="HI122" s="14"/>
      <c r="HJ122" s="12"/>
      <c r="HK122" s="7"/>
      <c r="HL122" s="14"/>
      <c r="HM122" s="14"/>
      <c r="HN122" s="14"/>
      <c r="HO122" s="14"/>
      <c r="HP122" s="14"/>
      <c r="HQ122" s="14"/>
      <c r="HR122" s="12"/>
      <c r="HS122" s="7"/>
      <c r="HT122" s="14"/>
      <c r="HU122" s="14"/>
      <c r="HV122" s="14"/>
      <c r="HW122" s="14"/>
      <c r="HX122" s="14"/>
      <c r="HY122" s="14"/>
      <c r="HZ122" s="12"/>
      <c r="IA122" s="7"/>
      <c r="IB122" s="14"/>
      <c r="IC122" s="14"/>
      <c r="ID122" s="14"/>
      <c r="IE122" s="14"/>
      <c r="IF122" s="14"/>
      <c r="IG122" s="14"/>
      <c r="IH122" s="12"/>
      <c r="II122" s="7"/>
      <c r="IJ122" s="14"/>
      <c r="IK122" s="14"/>
      <c r="IL122" s="14"/>
      <c r="IM122" s="14"/>
      <c r="IN122" s="14"/>
      <c r="IO122" s="14"/>
      <c r="IP122" s="12"/>
      <c r="IQ122" s="7"/>
      <c r="IR122" s="14"/>
      <c r="IS122" s="14"/>
      <c r="IT122" s="14"/>
      <c r="IU122" s="14"/>
      <c r="IV122" s="14"/>
    </row>
    <row r="123" spans="3:256" ht="14.25">
      <c r="C123" s="14"/>
      <c r="D123" s="14"/>
      <c r="E123" s="14"/>
      <c r="F123" s="14"/>
      <c r="G123" s="14"/>
      <c r="H123" s="14"/>
      <c r="I123" s="12"/>
      <c r="J123" s="12"/>
      <c r="K123" s="14"/>
      <c r="L123" s="12"/>
      <c r="M123" s="12"/>
      <c r="N123" s="14"/>
      <c r="O123" s="14"/>
      <c r="P123" s="14"/>
      <c r="Q123" s="14"/>
      <c r="R123" s="12"/>
      <c r="S123" s="7"/>
      <c r="T123" s="14"/>
      <c r="U123" s="14"/>
      <c r="V123" s="14"/>
      <c r="W123" s="14"/>
      <c r="X123" s="14"/>
      <c r="Y123" s="14"/>
      <c r="Z123" s="12"/>
      <c r="AA123" s="7"/>
      <c r="AB123" s="14"/>
      <c r="AC123" s="14"/>
      <c r="AD123" s="14"/>
      <c r="AE123" s="14"/>
      <c r="AF123" s="14"/>
      <c r="AG123" s="14"/>
      <c r="AH123" s="12"/>
      <c r="AI123" s="7"/>
      <c r="AJ123" s="14"/>
      <c r="AK123" s="14"/>
      <c r="AL123" s="14"/>
      <c r="AM123" s="14"/>
      <c r="AN123" s="14"/>
      <c r="AO123" s="14"/>
      <c r="AP123" s="12"/>
      <c r="AQ123" s="7"/>
      <c r="AR123" s="14"/>
      <c r="AS123" s="14"/>
      <c r="AT123" s="14"/>
      <c r="AU123" s="14"/>
      <c r="AV123" s="14"/>
      <c r="AW123" s="14"/>
      <c r="AX123" s="12"/>
      <c r="AY123" s="7"/>
      <c r="AZ123" s="14"/>
      <c r="BA123" s="14"/>
      <c r="BB123" s="14"/>
      <c r="BC123" s="14"/>
      <c r="BD123" s="14"/>
      <c r="BE123" s="14"/>
      <c r="BF123" s="12"/>
      <c r="BG123" s="7"/>
      <c r="BH123" s="14"/>
      <c r="BI123" s="14"/>
      <c r="BJ123" s="14"/>
      <c r="BK123" s="14"/>
      <c r="BL123" s="14"/>
      <c r="BM123" s="14"/>
      <c r="BN123" s="12"/>
      <c r="BO123" s="7"/>
      <c r="BP123" s="14"/>
      <c r="BQ123" s="14"/>
      <c r="BR123" s="14"/>
      <c r="BS123" s="14"/>
      <c r="BT123" s="14"/>
      <c r="BU123" s="14"/>
      <c r="BV123" s="12"/>
      <c r="BW123" s="7"/>
      <c r="BX123" s="14"/>
      <c r="BY123" s="14"/>
      <c r="BZ123" s="14"/>
      <c r="CA123" s="14"/>
      <c r="CB123" s="14"/>
      <c r="CC123" s="14"/>
      <c r="CD123" s="12"/>
      <c r="CE123" s="7"/>
      <c r="CF123" s="14"/>
      <c r="CG123" s="14"/>
      <c r="CH123" s="14"/>
      <c r="CI123" s="14"/>
      <c r="CJ123" s="14"/>
      <c r="CK123" s="14"/>
      <c r="CL123" s="12"/>
      <c r="CM123" s="7"/>
      <c r="CN123" s="14"/>
      <c r="CO123" s="14"/>
      <c r="CP123" s="14"/>
      <c r="CQ123" s="14"/>
      <c r="CR123" s="14"/>
      <c r="CS123" s="14"/>
      <c r="CT123" s="12"/>
      <c r="CU123" s="7"/>
      <c r="CV123" s="14"/>
      <c r="CW123" s="14"/>
      <c r="CX123" s="14"/>
      <c r="CY123" s="14"/>
      <c r="CZ123" s="14"/>
      <c r="DA123" s="14"/>
      <c r="DB123" s="12"/>
      <c r="DC123" s="7"/>
      <c r="DD123" s="14"/>
      <c r="DE123" s="14"/>
      <c r="DF123" s="14"/>
      <c r="DG123" s="14"/>
      <c r="DH123" s="14"/>
      <c r="DI123" s="14"/>
      <c r="DJ123" s="12"/>
      <c r="DK123" s="7"/>
      <c r="DL123" s="14"/>
      <c r="DM123" s="14"/>
      <c r="DN123" s="14"/>
      <c r="DO123" s="14"/>
      <c r="DP123" s="14"/>
      <c r="DQ123" s="14"/>
      <c r="DR123" s="12"/>
      <c r="DS123" s="7"/>
      <c r="DT123" s="14"/>
      <c r="DU123" s="14"/>
      <c r="DV123" s="14"/>
      <c r="DW123" s="14"/>
      <c r="DX123" s="14"/>
      <c r="DY123" s="14"/>
      <c r="DZ123" s="12"/>
      <c r="EA123" s="7"/>
      <c r="EB123" s="14"/>
      <c r="EC123" s="14"/>
      <c r="ED123" s="14"/>
      <c r="EE123" s="14"/>
      <c r="EF123" s="14"/>
      <c r="EG123" s="14"/>
      <c r="EH123" s="12"/>
      <c r="EI123" s="7"/>
      <c r="EJ123" s="14"/>
      <c r="EK123" s="14"/>
      <c r="EL123" s="14"/>
      <c r="EM123" s="14"/>
      <c r="EN123" s="14"/>
      <c r="EO123" s="14"/>
      <c r="EP123" s="12"/>
      <c r="EQ123" s="7"/>
      <c r="ER123" s="14"/>
      <c r="ES123" s="14"/>
      <c r="ET123" s="14"/>
      <c r="EU123" s="14"/>
      <c r="EV123" s="14"/>
      <c r="EW123" s="14"/>
      <c r="EX123" s="12"/>
      <c r="EY123" s="7"/>
      <c r="EZ123" s="14"/>
      <c r="FA123" s="14"/>
      <c r="FB123" s="14"/>
      <c r="FC123" s="14"/>
      <c r="FD123" s="14"/>
      <c r="FE123" s="14"/>
      <c r="FF123" s="12"/>
      <c r="FG123" s="7"/>
      <c r="FH123" s="14"/>
      <c r="FI123" s="14"/>
      <c r="FJ123" s="14"/>
      <c r="FK123" s="14"/>
      <c r="FL123" s="14"/>
      <c r="FM123" s="14"/>
      <c r="FN123" s="12"/>
      <c r="FO123" s="7"/>
      <c r="FP123" s="14"/>
      <c r="FQ123" s="14"/>
      <c r="FR123" s="14"/>
      <c r="FS123" s="14"/>
      <c r="FT123" s="14"/>
      <c r="FU123" s="14"/>
      <c r="FV123" s="12"/>
      <c r="FW123" s="7"/>
      <c r="FX123" s="14"/>
      <c r="FY123" s="14"/>
      <c r="FZ123" s="14"/>
      <c r="GA123" s="14"/>
      <c r="GB123" s="14"/>
      <c r="GC123" s="14"/>
      <c r="GD123" s="12"/>
      <c r="GE123" s="7"/>
      <c r="GF123" s="14"/>
      <c r="GG123" s="14"/>
      <c r="GH123" s="14"/>
      <c r="GI123" s="14"/>
      <c r="GJ123" s="14"/>
      <c r="GK123" s="14"/>
      <c r="GL123" s="12"/>
      <c r="GM123" s="7"/>
      <c r="GN123" s="14"/>
      <c r="GO123" s="14"/>
      <c r="GP123" s="14"/>
      <c r="GQ123" s="14"/>
      <c r="GR123" s="14"/>
      <c r="GS123" s="14"/>
      <c r="GT123" s="12"/>
      <c r="GU123" s="7"/>
      <c r="GV123" s="14"/>
      <c r="GW123" s="14"/>
      <c r="GX123" s="14"/>
      <c r="GY123" s="14"/>
      <c r="GZ123" s="14"/>
      <c r="HA123" s="14"/>
      <c r="HB123" s="12"/>
      <c r="HC123" s="7"/>
      <c r="HD123" s="14"/>
      <c r="HE123" s="14"/>
      <c r="HF123" s="14"/>
      <c r="HG123" s="14"/>
      <c r="HH123" s="14"/>
      <c r="HI123" s="14"/>
      <c r="HJ123" s="12"/>
      <c r="HK123" s="7"/>
      <c r="HL123" s="14"/>
      <c r="HM123" s="14"/>
      <c r="HN123" s="14"/>
      <c r="HO123" s="14"/>
      <c r="HP123" s="14"/>
      <c r="HQ123" s="14"/>
      <c r="HR123" s="12"/>
      <c r="HS123" s="7"/>
      <c r="HT123" s="14"/>
      <c r="HU123" s="14"/>
      <c r="HV123" s="14"/>
      <c r="HW123" s="14"/>
      <c r="HX123" s="14"/>
      <c r="HY123" s="14"/>
      <c r="HZ123" s="12"/>
      <c r="IA123" s="7"/>
      <c r="IB123" s="14"/>
      <c r="IC123" s="14"/>
      <c r="ID123" s="14"/>
      <c r="IE123" s="14"/>
      <c r="IF123" s="14"/>
      <c r="IG123" s="14"/>
      <c r="IH123" s="12"/>
      <c r="II123" s="7"/>
      <c r="IJ123" s="14"/>
      <c r="IK123" s="14"/>
      <c r="IL123" s="14"/>
      <c r="IM123" s="14"/>
      <c r="IN123" s="14"/>
      <c r="IO123" s="14"/>
      <c r="IP123" s="12"/>
      <c r="IQ123" s="7"/>
      <c r="IR123" s="14"/>
      <c r="IS123" s="14"/>
      <c r="IT123" s="14"/>
      <c r="IU123" s="14"/>
      <c r="IV123" s="14"/>
    </row>
    <row r="124" spans="2:13" ht="15">
      <c r="B124" s="15" t="s">
        <v>46</v>
      </c>
      <c r="C124" s="16">
        <f>SUBTOTAL(9,C116:C122)</f>
        <v>1561</v>
      </c>
      <c r="D124" s="16">
        <f aca="true" t="shared" si="8" ref="D124:M124">SUBTOTAL(9,D116:D122)</f>
        <v>299.19</v>
      </c>
      <c r="E124" s="16">
        <f t="shared" si="8"/>
        <v>265</v>
      </c>
      <c r="F124" s="16">
        <f t="shared" si="8"/>
        <v>279.06</v>
      </c>
      <c r="G124" s="16">
        <f>D124+E124+F124</f>
        <v>843.25</v>
      </c>
      <c r="H124" s="16">
        <f>SUBTOTAL(9,H116:H122)</f>
        <v>744.5</v>
      </c>
      <c r="I124" s="16">
        <f>SUBTOTAL(9,I116:I122)</f>
        <v>1242</v>
      </c>
      <c r="J124" s="16">
        <f t="shared" si="8"/>
        <v>442</v>
      </c>
      <c r="K124" s="16">
        <f>IF((SUM(G124)+SUM(H124)+SUM(J124))&lt;&gt;0,(SUM(G124)+SUM(H124)+SUM(J124)),"--")</f>
        <v>2029.75</v>
      </c>
      <c r="L124" s="16">
        <f t="shared" si="8"/>
        <v>17266</v>
      </c>
      <c r="M124" s="16">
        <f t="shared" si="8"/>
        <v>2880</v>
      </c>
    </row>
    <row r="125" spans="3:13" ht="14.2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ht="15">
      <c r="A126" s="39" t="s">
        <v>121</v>
      </c>
      <c r="B126" s="13" t="s">
        <v>149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2:13" ht="14.25">
      <c r="B127" s="7" t="s">
        <v>8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ht="15">
      <c r="A128" s="10">
        <v>1</v>
      </c>
      <c r="B128" s="7" t="s">
        <v>122</v>
      </c>
      <c r="C128" s="14">
        <v>120</v>
      </c>
      <c r="D128" s="14">
        <v>19.84</v>
      </c>
      <c r="E128" s="14">
        <v>24</v>
      </c>
      <c r="F128" s="14">
        <v>22</v>
      </c>
      <c r="G128" s="16">
        <f>D128+E128+F128</f>
        <v>65.84</v>
      </c>
      <c r="H128" s="14">
        <v>28.6</v>
      </c>
      <c r="I128" s="14">
        <v>29</v>
      </c>
      <c r="J128" s="14">
        <v>29</v>
      </c>
      <c r="K128" s="14">
        <f>IF((SUM(G128)+SUM(H128)+SUM(J128))&lt;&gt;0,(SUM(G128)+SUM(H128)+SUM(J128)),"--")</f>
        <v>123.44</v>
      </c>
      <c r="L128" s="14">
        <v>390</v>
      </c>
      <c r="M128" s="14">
        <v>60</v>
      </c>
    </row>
    <row r="129" spans="3:13" ht="14.2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ht="15">
      <c r="A130" s="10">
        <v>2</v>
      </c>
      <c r="B130" s="7" t="s">
        <v>123</v>
      </c>
      <c r="C130" s="14">
        <v>6050</v>
      </c>
      <c r="D130" s="14">
        <v>605.21</v>
      </c>
      <c r="E130" s="14">
        <v>822.22</v>
      </c>
      <c r="F130" s="14">
        <v>1286.85</v>
      </c>
      <c r="G130" s="16">
        <f>D130+E130+F130</f>
        <v>2714.2799999999997</v>
      </c>
      <c r="H130" s="14">
        <v>1180.17</v>
      </c>
      <c r="I130" s="14">
        <v>2350</v>
      </c>
      <c r="J130" s="14">
        <v>2150</v>
      </c>
      <c r="K130" s="14">
        <f>IF((SUM(G130)+SUM(H130)+SUM(J130))&lt;&gt;0,(SUM(G130)+SUM(H130)+SUM(J130)),"--")</f>
        <v>6044.45</v>
      </c>
      <c r="L130" s="14">
        <v>30075</v>
      </c>
      <c r="M130" s="14">
        <v>4000</v>
      </c>
    </row>
    <row r="131" spans="3:13" ht="14.2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3" ht="15">
      <c r="A132" s="10">
        <v>3</v>
      </c>
      <c r="B132" s="7" t="s">
        <v>124</v>
      </c>
      <c r="C132" s="14">
        <v>40</v>
      </c>
      <c r="D132" s="14">
        <v>18.46</v>
      </c>
      <c r="E132" s="14">
        <v>11.91</v>
      </c>
      <c r="F132" s="14">
        <v>14.88</v>
      </c>
      <c r="G132" s="16">
        <f>D132+E132+F132</f>
        <v>45.25</v>
      </c>
      <c r="H132" s="14">
        <v>14.85</v>
      </c>
      <c r="I132" s="14">
        <v>19</v>
      </c>
      <c r="J132" s="14">
        <v>19</v>
      </c>
      <c r="K132" s="14">
        <f>IF((SUM(G132)+SUM(H132)+SUM(J132))&lt;&gt;0,(SUM(G132)+SUM(H132)+SUM(J132)),"--")</f>
        <v>79.1</v>
      </c>
      <c r="L132" s="14">
        <v>120</v>
      </c>
      <c r="M132" s="14">
        <v>35</v>
      </c>
    </row>
    <row r="133" spans="3:13" ht="14.2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ht="15">
      <c r="A134" s="10">
        <v>4</v>
      </c>
      <c r="B134" s="7" t="s">
        <v>125</v>
      </c>
      <c r="C134" s="14">
        <v>1200</v>
      </c>
      <c r="D134" s="14">
        <v>449.93</v>
      </c>
      <c r="E134" s="14">
        <v>590.15</v>
      </c>
      <c r="F134" s="14">
        <v>509.82</v>
      </c>
      <c r="G134" s="16">
        <f>D134+E134+F134</f>
        <v>1549.8999999999999</v>
      </c>
      <c r="H134" s="14">
        <v>1399.15</v>
      </c>
      <c r="I134" s="14">
        <v>1600</v>
      </c>
      <c r="J134" s="14">
        <v>870</v>
      </c>
      <c r="K134" s="14">
        <f>IF((SUM(G134)+SUM(H134)+SUM(J134))&lt;&gt;0,(SUM(G134)+SUM(H134)+SUM(J134)),"--")</f>
        <v>3819.05</v>
      </c>
      <c r="L134" s="14">
        <v>10000</v>
      </c>
      <c r="M134" s="14">
        <v>2000</v>
      </c>
    </row>
    <row r="135" spans="3:13" ht="14.2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ht="14.25">
      <c r="A136" s="10">
        <v>5</v>
      </c>
      <c r="B136" s="7" t="s">
        <v>126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2:13" ht="14.25">
      <c r="B137" s="7" t="s">
        <v>47</v>
      </c>
      <c r="C137" s="14">
        <v>20</v>
      </c>
      <c r="D137" s="14">
        <v>5</v>
      </c>
      <c r="E137" s="14">
        <v>5</v>
      </c>
      <c r="F137" s="17" t="s">
        <v>18</v>
      </c>
      <c r="G137" s="17">
        <v>10</v>
      </c>
      <c r="H137" s="17">
        <v>5</v>
      </c>
      <c r="I137" s="14">
        <v>5</v>
      </c>
      <c r="J137" s="14">
        <v>5</v>
      </c>
      <c r="K137" s="14">
        <f>IF((SUM(G137)+SUM(H137)+SUM(J137))&lt;&gt;0,(SUM(G137)+SUM(H137)+SUM(J137)),"--")</f>
        <v>20</v>
      </c>
      <c r="L137" s="14">
        <v>35</v>
      </c>
      <c r="M137" s="14">
        <v>8</v>
      </c>
    </row>
    <row r="138" ht="14.25">
      <c r="K138" s="14"/>
    </row>
    <row r="139" spans="2:13" ht="15">
      <c r="B139" s="15" t="s">
        <v>48</v>
      </c>
      <c r="C139" s="16">
        <f aca="true" t="shared" si="9" ref="C139:M139">SUBTOTAL(9,C128:C138)</f>
        <v>7430</v>
      </c>
      <c r="D139" s="16">
        <f t="shared" si="9"/>
        <v>1098.44</v>
      </c>
      <c r="E139" s="16">
        <f t="shared" si="9"/>
        <v>1453.28</v>
      </c>
      <c r="F139" s="16">
        <f t="shared" si="9"/>
        <v>1833.55</v>
      </c>
      <c r="G139" s="16">
        <f>D139+E139+F139</f>
        <v>4385.27</v>
      </c>
      <c r="H139" s="16">
        <f t="shared" si="9"/>
        <v>2627.77</v>
      </c>
      <c r="I139" s="16">
        <f t="shared" si="9"/>
        <v>4003</v>
      </c>
      <c r="J139" s="16">
        <f t="shared" si="9"/>
        <v>3073</v>
      </c>
      <c r="K139" s="16">
        <f>IF((SUM(G139)+SUM(H139)+SUM(J139))&lt;&gt;0,(SUM(G139)+SUM(H139)+SUM(J139)),"--")</f>
        <v>10086.04</v>
      </c>
      <c r="L139" s="16">
        <f t="shared" si="9"/>
        <v>40620</v>
      </c>
      <c r="M139" s="16">
        <f t="shared" si="9"/>
        <v>6103</v>
      </c>
    </row>
    <row r="140" spans="3:13" ht="14.2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ht="15">
      <c r="A141" s="39" t="s">
        <v>127</v>
      </c>
      <c r="B141" s="13" t="s">
        <v>128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2:13" ht="14.25">
      <c r="B142" s="7" t="s">
        <v>8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ht="15">
      <c r="A143" s="39">
        <v>1</v>
      </c>
      <c r="B143" s="13" t="s">
        <v>129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2:13" ht="15">
      <c r="B144" s="7" t="s">
        <v>19</v>
      </c>
      <c r="C144" s="14">
        <v>7397</v>
      </c>
      <c r="D144" s="14">
        <v>1433</v>
      </c>
      <c r="E144" s="14">
        <v>1572.08</v>
      </c>
      <c r="F144" s="14">
        <v>2315.34</v>
      </c>
      <c r="G144" s="16">
        <f>D144+E144+F144</f>
        <v>5320.42</v>
      </c>
      <c r="H144" s="14">
        <v>2710.57</v>
      </c>
      <c r="I144" s="14">
        <v>3038.79</v>
      </c>
      <c r="J144" s="14">
        <v>2940.62</v>
      </c>
      <c r="K144" s="14">
        <f>IF((SUM(G144)+SUM(H144)+SUM(J144))&lt;&gt;0,(SUM(G144)+SUM(H144)+SUM(J144)),"--")</f>
        <v>10971.61</v>
      </c>
      <c r="L144" s="14">
        <v>25716.36</v>
      </c>
      <c r="M144" s="14">
        <v>3819.02</v>
      </c>
    </row>
    <row r="145" spans="2:13" ht="14.25">
      <c r="B145" s="7" t="s">
        <v>36</v>
      </c>
      <c r="C145" s="14">
        <v>3</v>
      </c>
      <c r="D145" s="14">
        <v>3.05</v>
      </c>
      <c r="E145" s="17" t="s">
        <v>18</v>
      </c>
      <c r="F145" s="17" t="s">
        <v>18</v>
      </c>
      <c r="G145" s="17">
        <v>3.05</v>
      </c>
      <c r="H145" s="17">
        <v>16.37</v>
      </c>
      <c r="I145" s="17">
        <v>20</v>
      </c>
      <c r="J145" s="17">
        <v>10</v>
      </c>
      <c r="K145" s="14">
        <f>IF((SUM(G145)+SUM(H145)+SUM(J145))&lt;&gt;0,(SUM(G145)+SUM(H145)+SUM(J145)),"--")</f>
        <v>29.42</v>
      </c>
      <c r="L145" s="17">
        <v>672</v>
      </c>
      <c r="M145" s="17">
        <v>237.55</v>
      </c>
    </row>
    <row r="146" spans="2:13" ht="15">
      <c r="B146" s="7" t="s">
        <v>49</v>
      </c>
      <c r="C146" s="14">
        <f>8985.3+3+15</f>
        <v>9003.3</v>
      </c>
      <c r="D146" s="14">
        <v>1721.76</v>
      </c>
      <c r="E146" s="14">
        <v>1938.15</v>
      </c>
      <c r="F146" s="14">
        <v>2215.87</v>
      </c>
      <c r="G146" s="16">
        <f>D146+E146+F146</f>
        <v>5875.78</v>
      </c>
      <c r="H146" s="14">
        <v>2626.22</v>
      </c>
      <c r="I146" s="14">
        <v>3120.32</v>
      </c>
      <c r="J146" s="14">
        <v>2954.73</v>
      </c>
      <c r="K146" s="14">
        <f>IF((SUM(G146)+SUM(H146)+SUM(J146))&lt;&gt;0,(SUM(G146)+SUM(H146)+SUM(J146)),"--")</f>
        <v>11456.73</v>
      </c>
      <c r="L146" s="14">
        <v>29107.55</v>
      </c>
      <c r="M146" s="14">
        <v>5178.25</v>
      </c>
    </row>
    <row r="147" spans="2:13" ht="15">
      <c r="B147" s="7" t="s">
        <v>50</v>
      </c>
      <c r="C147" s="14">
        <f>3791.7+80</f>
        <v>3871.7</v>
      </c>
      <c r="D147" s="14">
        <f>1035.72+3.86</f>
        <v>1039.58</v>
      </c>
      <c r="E147" s="14">
        <v>877.67</v>
      </c>
      <c r="F147" s="14">
        <f>44.96+987.51+139.05</f>
        <v>1171.52</v>
      </c>
      <c r="G147" s="16">
        <f>D147+E147+F147</f>
        <v>3088.77</v>
      </c>
      <c r="H147" s="17">
        <v>278.74</v>
      </c>
      <c r="I147" s="17">
        <v>251.42</v>
      </c>
      <c r="J147" s="17">
        <v>290.77</v>
      </c>
      <c r="K147" s="14">
        <f>IF((SUM(G147)+SUM(H147)+SUM(J147))&lt;&gt;0,(SUM(G147)+SUM(H147)+SUM(J147)),"--")</f>
        <v>3658.28</v>
      </c>
      <c r="L147" s="17">
        <v>2561.97</v>
      </c>
      <c r="M147" s="17">
        <v>537.28</v>
      </c>
    </row>
    <row r="148" spans="3:13" ht="14.2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2:13" ht="15">
      <c r="B149" s="24" t="s">
        <v>51</v>
      </c>
      <c r="C149" s="16">
        <f>SUBTOTAL(9,C144:C147)</f>
        <v>20275</v>
      </c>
      <c r="D149" s="16">
        <f aca="true" t="shared" si="10" ref="D149:M149">SUBTOTAL(9,D144:D147)</f>
        <v>4197.389999999999</v>
      </c>
      <c r="E149" s="16">
        <f t="shared" si="10"/>
        <v>4387.9</v>
      </c>
      <c r="F149" s="16">
        <f t="shared" si="10"/>
        <v>5702.73</v>
      </c>
      <c r="G149" s="16">
        <f>D149+E149+F149</f>
        <v>14288.019999999999</v>
      </c>
      <c r="H149" s="16">
        <f>SUBTOTAL(9,H144:H147)</f>
        <v>5631.9</v>
      </c>
      <c r="I149" s="16">
        <f>SUBTOTAL(9,I144:I147)</f>
        <v>6430.530000000001</v>
      </c>
      <c r="J149" s="16">
        <f t="shared" si="10"/>
        <v>6196.120000000001</v>
      </c>
      <c r="K149" s="16">
        <f>IF((SUM(G149)+SUM(H149)+SUM(J149))&lt;&gt;0,(SUM(G149)+SUM(H149)+SUM(J149)),"--")</f>
        <v>26116.04</v>
      </c>
      <c r="L149" s="16">
        <f t="shared" si="10"/>
        <v>58057.880000000005</v>
      </c>
      <c r="M149" s="16">
        <f t="shared" si="10"/>
        <v>9772.1</v>
      </c>
    </row>
    <row r="150" spans="3:13" ht="14.2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ht="15">
      <c r="A151" s="10">
        <v>2</v>
      </c>
      <c r="B151" s="7" t="s">
        <v>130</v>
      </c>
      <c r="C151" s="14">
        <v>7525</v>
      </c>
      <c r="D151" s="14">
        <v>1477.01</v>
      </c>
      <c r="E151" s="14">
        <v>1337.67</v>
      </c>
      <c r="F151" s="14">
        <v>1376.28</v>
      </c>
      <c r="G151" s="16">
        <f>D151+E151+F151</f>
        <v>4190.96</v>
      </c>
      <c r="H151" s="14">
        <v>2605.33</v>
      </c>
      <c r="I151" s="14">
        <v>3086.3</v>
      </c>
      <c r="J151" s="14">
        <v>3647.3</v>
      </c>
      <c r="K151" s="14">
        <f>IF((SUM(G151)+SUM(H151)+SUM(J151))&lt;&gt;0,(SUM(G151)+SUM(H151)+SUM(J151)),"--")</f>
        <v>10443.59</v>
      </c>
      <c r="L151" s="14">
        <v>55500</v>
      </c>
      <c r="M151" s="14">
        <v>7200</v>
      </c>
    </row>
    <row r="152" spans="3:13" ht="14.2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 ht="15">
      <c r="A153" s="10">
        <v>3</v>
      </c>
      <c r="B153" s="7" t="s">
        <v>131</v>
      </c>
      <c r="C153" s="14">
        <v>1400</v>
      </c>
      <c r="D153" s="14">
        <v>683.19</v>
      </c>
      <c r="E153" s="14">
        <v>405.91</v>
      </c>
      <c r="F153" s="14">
        <v>230.48</v>
      </c>
      <c r="G153" s="16">
        <f>D153+E153+F153</f>
        <v>1319.5800000000002</v>
      </c>
      <c r="H153" s="14">
        <v>2038.36</v>
      </c>
      <c r="I153" s="14">
        <v>626.6</v>
      </c>
      <c r="J153" s="14">
        <v>463.6</v>
      </c>
      <c r="K153" s="14">
        <f>IF((SUM(G153)+SUM(H153)+SUM(J153))&lt;&gt;0,(SUM(G153)+SUM(H153)+SUM(J153)),"--")</f>
        <v>3821.54</v>
      </c>
      <c r="L153" s="14">
        <v>7164.09</v>
      </c>
      <c r="M153" s="14">
        <v>1335.88</v>
      </c>
    </row>
    <row r="154" spans="3:13" ht="14.2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1:13" ht="15">
      <c r="A155" s="10">
        <v>4</v>
      </c>
      <c r="B155" s="7" t="s">
        <v>132</v>
      </c>
      <c r="C155" s="14">
        <v>200</v>
      </c>
      <c r="D155" s="14">
        <v>38.25</v>
      </c>
      <c r="E155" s="14">
        <v>24.4</v>
      </c>
      <c r="F155" s="14">
        <f>11.48+12.53</f>
        <v>24.009999999999998</v>
      </c>
      <c r="G155" s="16">
        <f>D155+E155+F155</f>
        <v>86.66</v>
      </c>
      <c r="H155" s="14">
        <v>54.38</v>
      </c>
      <c r="I155" s="14">
        <v>54.41</v>
      </c>
      <c r="J155" s="14">
        <v>60.15</v>
      </c>
      <c r="K155" s="14">
        <f>IF((SUM(G155)+SUM(H155)+SUM(J155))&lt;&gt;0,(SUM(G155)+SUM(H155)+SUM(J155)),"--")</f>
        <v>201.19</v>
      </c>
      <c r="L155" s="14">
        <v>768.03</v>
      </c>
      <c r="M155" s="14">
        <v>92.02</v>
      </c>
    </row>
    <row r="156" spans="3:13" ht="14.2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1:13" ht="15">
      <c r="A157" s="10">
        <v>5</v>
      </c>
      <c r="B157" s="7" t="s">
        <v>133</v>
      </c>
      <c r="C157" s="14">
        <v>1250</v>
      </c>
      <c r="D157" s="14">
        <v>280.84</v>
      </c>
      <c r="E157" s="14">
        <v>316.74</v>
      </c>
      <c r="F157" s="14">
        <v>509.74</v>
      </c>
      <c r="G157" s="16">
        <f>D157+E157+F157</f>
        <v>1107.32</v>
      </c>
      <c r="H157" s="14">
        <v>438</v>
      </c>
      <c r="I157" s="14">
        <v>450</v>
      </c>
      <c r="J157" s="14">
        <v>450</v>
      </c>
      <c r="K157" s="14">
        <f>IF((SUM(G157)+SUM(H157)+SUM(J157))&lt;&gt;0,(SUM(G157)+SUM(H157)+SUM(J157)),"--")</f>
        <v>1995.32</v>
      </c>
      <c r="L157" s="14">
        <v>3500</v>
      </c>
      <c r="M157" s="14">
        <v>600</v>
      </c>
    </row>
    <row r="158" spans="3:13" ht="14.2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s="27" customFormat="1" ht="15">
      <c r="A159" s="41"/>
      <c r="B159" s="25" t="s">
        <v>10</v>
      </c>
      <c r="C159" s="26">
        <f>SUBTOTAL(9,C144:C157)</f>
        <v>30650</v>
      </c>
      <c r="D159" s="26">
        <f aca="true" t="shared" si="11" ref="D159:M159">SUBTOTAL(9,D144:D157)</f>
        <v>6676.68</v>
      </c>
      <c r="E159" s="26">
        <f t="shared" si="11"/>
        <v>6472.619999999999</v>
      </c>
      <c r="F159" s="26">
        <f t="shared" si="11"/>
        <v>7843.239999999999</v>
      </c>
      <c r="G159" s="16">
        <f>D159+E159+F159</f>
        <v>20992.539999999997</v>
      </c>
      <c r="H159" s="26">
        <f>SUBTOTAL(9,H144:H157)</f>
        <v>10767.97</v>
      </c>
      <c r="I159" s="26">
        <f>SUBTOTAL(9,I144:I157)</f>
        <v>10647.840000000002</v>
      </c>
      <c r="J159" s="26">
        <f t="shared" si="11"/>
        <v>10817.170000000002</v>
      </c>
      <c r="K159" s="16">
        <f>IF((SUM(G159)+SUM(H159)+SUM(J159))&lt;&gt;0,(SUM(G159)+SUM(H159)+SUM(J159)),"--")</f>
        <v>42577.67999999999</v>
      </c>
      <c r="L159" s="26">
        <f t="shared" si="11"/>
        <v>124990</v>
      </c>
      <c r="M159" s="26">
        <f t="shared" si="11"/>
        <v>19000</v>
      </c>
    </row>
    <row r="160" spans="3:13" ht="14.2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ht="15">
      <c r="A161" s="10">
        <v>6</v>
      </c>
      <c r="B161" s="7" t="s">
        <v>134</v>
      </c>
      <c r="C161" s="14">
        <v>16360</v>
      </c>
      <c r="D161" s="14">
        <v>3000.21</v>
      </c>
      <c r="E161" s="14">
        <v>3259.04</v>
      </c>
      <c r="F161" s="14">
        <v>4196.59</v>
      </c>
      <c r="G161" s="16">
        <f>D161+E161+F161</f>
        <v>10455.84</v>
      </c>
      <c r="H161" s="14">
        <v>5665.74</v>
      </c>
      <c r="I161" s="14">
        <v>9485</v>
      </c>
      <c r="J161" s="14">
        <v>11637.8</v>
      </c>
      <c r="K161" s="14">
        <f>IF((SUM(G161)+SUM(H161)+SUM(J161))&lt;&gt;0,(SUM(G161)+SUM(H161)+SUM(J161)),"--")</f>
        <v>27759.379999999997</v>
      </c>
      <c r="L161" s="14">
        <v>128567</v>
      </c>
      <c r="M161" s="14">
        <v>16500</v>
      </c>
    </row>
    <row r="162" spans="3:13" ht="14.2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ht="15">
      <c r="A163" s="10">
        <v>7</v>
      </c>
      <c r="B163" s="7" t="s">
        <v>135</v>
      </c>
      <c r="C163" s="14">
        <v>10785</v>
      </c>
      <c r="D163" s="14">
        <v>2657.59</v>
      </c>
      <c r="E163" s="14">
        <v>3270.02</v>
      </c>
      <c r="F163" s="14">
        <v>3995.51</v>
      </c>
      <c r="G163" s="16">
        <f>D163+E163+F163</f>
        <v>9923.12</v>
      </c>
      <c r="H163" s="14">
        <v>5161.26</v>
      </c>
      <c r="I163" s="14">
        <v>6143</v>
      </c>
      <c r="J163" s="14">
        <v>7058</v>
      </c>
      <c r="K163" s="14">
        <f>IF((SUM(G163)+SUM(H163)+SUM(J163))&lt;&gt;0,(SUM(G163)+SUM(H163)+SUM(J163)),"--")</f>
        <v>22142.38</v>
      </c>
      <c r="L163" s="14">
        <v>43230.8</v>
      </c>
      <c r="M163" s="14">
        <v>7500</v>
      </c>
    </row>
    <row r="164" spans="3:13" ht="14.2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ht="15">
      <c r="A165" s="10">
        <v>8</v>
      </c>
      <c r="B165" s="7" t="s">
        <v>136</v>
      </c>
      <c r="C165" s="14">
        <v>5030</v>
      </c>
      <c r="D165" s="14">
        <v>1047.66</v>
      </c>
      <c r="E165" s="14">
        <v>2795.07</v>
      </c>
      <c r="F165" s="14">
        <v>6315.12</v>
      </c>
      <c r="G165" s="16">
        <f>D165+E165+F165</f>
        <v>10157.85</v>
      </c>
      <c r="H165" s="14">
        <v>6612.3</v>
      </c>
      <c r="I165" s="14">
        <v>8941</v>
      </c>
      <c r="J165" s="14">
        <v>6521.06</v>
      </c>
      <c r="K165" s="14">
        <f>IF((SUM(G165)+SUM(H165)+SUM(J165))&lt;&gt;0,(SUM(G165)+SUM(H165)+SUM(J165)),"--")</f>
        <v>23291.210000000003</v>
      </c>
      <c r="L165" s="14">
        <v>76683</v>
      </c>
      <c r="M165" s="14">
        <v>12400</v>
      </c>
    </row>
    <row r="166" spans="3:13" ht="14.2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 ht="42" customHeight="1">
      <c r="A167" s="10">
        <v>9</v>
      </c>
      <c r="B167" s="7" t="s">
        <v>137</v>
      </c>
      <c r="C167" s="14">
        <v>10300</v>
      </c>
      <c r="D167" s="14">
        <v>2870.71</v>
      </c>
      <c r="E167" s="14">
        <v>2378.39</v>
      </c>
      <c r="F167" s="14">
        <v>3362.03</v>
      </c>
      <c r="G167" s="16">
        <f>D167+E167+F167</f>
        <v>8611.130000000001</v>
      </c>
      <c r="H167" s="14">
        <v>4474.36</v>
      </c>
      <c r="I167" s="14">
        <v>18048</v>
      </c>
      <c r="J167" s="14">
        <v>24378</v>
      </c>
      <c r="K167" s="14">
        <f>IF((SUM(G167)+SUM(H167)+SUM(J167))&lt;&gt;0,(SUM(G167)+SUM(H167)+SUM(J167)),"--")</f>
        <v>37463.490000000005</v>
      </c>
      <c r="L167" s="14">
        <v>53969.48</v>
      </c>
      <c r="M167" s="14">
        <v>6800</v>
      </c>
    </row>
    <row r="168" spans="3:13" ht="14.2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 ht="15">
      <c r="A169" s="10">
        <v>10</v>
      </c>
      <c r="B169" s="7" t="s">
        <v>138</v>
      </c>
      <c r="C169" s="14">
        <v>280</v>
      </c>
      <c r="D169" s="14">
        <v>79.37</v>
      </c>
      <c r="E169" s="14">
        <v>108.43</v>
      </c>
      <c r="F169" s="14">
        <v>443.74</v>
      </c>
      <c r="G169" s="16">
        <f>D169+E169+F169</f>
        <v>631.54</v>
      </c>
      <c r="H169" s="14">
        <v>145.7</v>
      </c>
      <c r="I169" s="14">
        <v>200</v>
      </c>
      <c r="J169" s="14">
        <v>101.95</v>
      </c>
      <c r="K169" s="14">
        <f>IF((SUM(G169)+SUM(H169)+SUM(J169))&lt;&gt;0,(SUM(G169)+SUM(H169)+SUM(J169)),"--")</f>
        <v>879.19</v>
      </c>
      <c r="L169" s="14">
        <v>1300</v>
      </c>
      <c r="M169" s="14">
        <v>230</v>
      </c>
    </row>
    <row r="170" spans="3:13" ht="14.2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 ht="15">
      <c r="A171" s="10">
        <v>11</v>
      </c>
      <c r="B171" s="7" t="s">
        <v>139</v>
      </c>
      <c r="C171" s="14">
        <v>5300</v>
      </c>
      <c r="D171" s="14">
        <v>1211.69</v>
      </c>
      <c r="E171" s="14">
        <v>1400.95</v>
      </c>
      <c r="F171" s="14">
        <v>1504.87</v>
      </c>
      <c r="G171" s="16">
        <f>D171+E171+F171</f>
        <v>4117.51</v>
      </c>
      <c r="H171" s="14">
        <v>1121.62</v>
      </c>
      <c r="I171" s="14">
        <v>1430</v>
      </c>
      <c r="J171" s="14">
        <v>1430</v>
      </c>
      <c r="K171" s="14">
        <f>IF((SUM(G171)+SUM(H171)+SUM(J171))&lt;&gt;0,(SUM(G171)+SUM(H171)+SUM(J171)),"--")</f>
        <v>6669.13</v>
      </c>
      <c r="L171" s="14">
        <v>11600</v>
      </c>
      <c r="M171" s="14">
        <v>2200</v>
      </c>
    </row>
    <row r="172" spans="3:13" ht="14.2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1:13" ht="15">
      <c r="A173" s="10">
        <v>12</v>
      </c>
      <c r="B173" s="7" t="s">
        <v>140</v>
      </c>
      <c r="C173" s="14">
        <v>1360</v>
      </c>
      <c r="D173" s="14">
        <v>285.53</v>
      </c>
      <c r="E173" s="14">
        <v>369.72</v>
      </c>
      <c r="F173" s="14">
        <v>442.99</v>
      </c>
      <c r="G173" s="16">
        <f>D173+E173+F173</f>
        <v>1098.24</v>
      </c>
      <c r="H173" s="14">
        <v>373.11</v>
      </c>
      <c r="I173" s="14">
        <v>590</v>
      </c>
      <c r="J173" s="14">
        <v>590</v>
      </c>
      <c r="K173" s="14">
        <f>IF((SUM(G173)+SUM(H173)+SUM(J173))&lt;&gt;0,(SUM(G173)+SUM(H173)+SUM(J173)),"--")</f>
        <v>2061.35</v>
      </c>
      <c r="L173" s="14">
        <v>12043</v>
      </c>
      <c r="M173" s="14">
        <v>2500</v>
      </c>
    </row>
    <row r="174" spans="3:13" ht="14.2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1:13" ht="15">
      <c r="A175" s="10">
        <v>13</v>
      </c>
      <c r="B175" s="7" t="s">
        <v>141</v>
      </c>
      <c r="C175" s="14">
        <v>1500</v>
      </c>
      <c r="D175" s="14">
        <v>690.34</v>
      </c>
      <c r="E175" s="14">
        <v>1050.34</v>
      </c>
      <c r="F175" s="14">
        <v>1502.88</v>
      </c>
      <c r="G175" s="16">
        <f>D175+E175+F175</f>
        <v>3243.56</v>
      </c>
      <c r="H175" s="14">
        <v>584.07</v>
      </c>
      <c r="I175" s="14">
        <v>517</v>
      </c>
      <c r="J175" s="14">
        <v>592</v>
      </c>
      <c r="K175" s="14">
        <f>IF((SUM(G175)+SUM(H175)+SUM(J175))&lt;&gt;0,(SUM(G175)+SUM(H175)+SUM(J175)),"--")</f>
        <v>4419.63</v>
      </c>
      <c r="L175" s="14">
        <v>7298</v>
      </c>
      <c r="M175" s="14">
        <v>892</v>
      </c>
    </row>
    <row r="176" spans="3:13" ht="14.2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 ht="29.25" customHeight="1">
      <c r="A177" s="10">
        <v>14</v>
      </c>
      <c r="B177" s="7" t="s">
        <v>142</v>
      </c>
      <c r="C177" s="14">
        <v>7300</v>
      </c>
      <c r="D177" s="14">
        <v>1730.52</v>
      </c>
      <c r="E177" s="14">
        <v>2387.23</v>
      </c>
      <c r="F177" s="14">
        <v>2829.79</v>
      </c>
      <c r="G177" s="16">
        <f>D177+E177+F177</f>
        <v>6947.54</v>
      </c>
      <c r="H177" s="14">
        <v>6442.05</v>
      </c>
      <c r="I177" s="14">
        <v>7493</v>
      </c>
      <c r="J177" s="14">
        <v>8783</v>
      </c>
      <c r="K177" s="14">
        <f>IF((SUM(G177)+SUM(H177)+SUM(J177))&lt;&gt;0,(SUM(G177)+SUM(H177)+SUM(J177)),"--")</f>
        <v>22172.59</v>
      </c>
      <c r="L177" s="14">
        <v>73500</v>
      </c>
      <c r="M177" s="14">
        <v>13000</v>
      </c>
    </row>
    <row r="178" spans="3:13" ht="14.2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2:13" ht="15">
      <c r="B179" s="7" t="s">
        <v>32</v>
      </c>
      <c r="C179" s="14">
        <v>3575</v>
      </c>
      <c r="D179" s="14">
        <v>1014.14</v>
      </c>
      <c r="E179" s="14">
        <v>1746.48</v>
      </c>
      <c r="F179" s="14">
        <v>1803.65</v>
      </c>
      <c r="G179" s="16">
        <f>D179+E179+F179</f>
        <v>4564.27</v>
      </c>
      <c r="H179" s="14">
        <v>1873.79</v>
      </c>
      <c r="I179" s="14">
        <v>2090</v>
      </c>
      <c r="J179" s="14">
        <v>2232.67</v>
      </c>
      <c r="K179" s="14">
        <f>IF((SUM(G179)+SUM(H179)+SUM(J179))&lt;&gt;0,(SUM(G179)+SUM(H179)+SUM(J179)),"--")</f>
        <v>8670.73</v>
      </c>
      <c r="L179" s="14">
        <v>18120</v>
      </c>
      <c r="M179" s="14">
        <v>2880</v>
      </c>
    </row>
    <row r="180" spans="3:13" ht="14.2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2:13" ht="15">
      <c r="B181" s="24" t="s">
        <v>53</v>
      </c>
      <c r="C181" s="16">
        <f aca="true" t="shared" si="12" ref="C181:M181">SUBTOTAL(9,C177:C179)</f>
        <v>10875</v>
      </c>
      <c r="D181" s="16">
        <f t="shared" si="12"/>
        <v>2744.66</v>
      </c>
      <c r="E181" s="16">
        <f t="shared" si="12"/>
        <v>4133.71</v>
      </c>
      <c r="F181" s="16">
        <f t="shared" si="12"/>
        <v>4633.4400000000005</v>
      </c>
      <c r="G181" s="16">
        <f>D181+E181+F181</f>
        <v>11511.810000000001</v>
      </c>
      <c r="H181" s="16">
        <f>SUBTOTAL(9,H177:H179)</f>
        <v>8315.84</v>
      </c>
      <c r="I181" s="16">
        <f>SUBTOTAL(9,I177:I179)</f>
        <v>9583</v>
      </c>
      <c r="J181" s="16">
        <f t="shared" si="12"/>
        <v>11015.67</v>
      </c>
      <c r="K181" s="16">
        <f>IF((SUM(G181)+SUM(H181)+SUM(J181))&lt;&gt;0,(SUM(G181)+SUM(H181)+SUM(J181)),"--")</f>
        <v>30843.32</v>
      </c>
      <c r="L181" s="16">
        <f t="shared" si="12"/>
        <v>91620</v>
      </c>
      <c r="M181" s="16">
        <f t="shared" si="12"/>
        <v>15880</v>
      </c>
    </row>
    <row r="182" spans="3:13" ht="14.2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2:13" ht="15">
      <c r="B183" s="15" t="s">
        <v>52</v>
      </c>
      <c r="C183" s="16">
        <f>SUBTOTAL(9,C144:C181)</f>
        <v>92440</v>
      </c>
      <c r="D183" s="16">
        <f aca="true" t="shared" si="13" ref="D183:M183">SUBTOTAL(9,D144:D181)</f>
        <v>21264.44</v>
      </c>
      <c r="E183" s="16">
        <f t="shared" si="13"/>
        <v>25238.29</v>
      </c>
      <c r="F183" s="16">
        <f t="shared" si="13"/>
        <v>34240.41</v>
      </c>
      <c r="G183" s="16">
        <f>D183+E183+F183</f>
        <v>80743.14</v>
      </c>
      <c r="H183" s="16">
        <f>SUBTOTAL(9,H144:H181)</f>
        <v>43221.97000000001</v>
      </c>
      <c r="I183" s="16">
        <f>SUBTOTAL(9,I144:I181)</f>
        <v>65584.84</v>
      </c>
      <c r="J183" s="16">
        <f t="shared" si="13"/>
        <v>74141.65</v>
      </c>
      <c r="K183" s="16">
        <f>IF((SUM(G183)+SUM(H183)+SUM(J183))&lt;&gt;0,(SUM(G183)+SUM(H183)+SUM(J183)),"--")</f>
        <v>198106.76</v>
      </c>
      <c r="L183" s="16">
        <f t="shared" si="13"/>
        <v>551301.28</v>
      </c>
      <c r="M183" s="16">
        <f t="shared" si="13"/>
        <v>83902</v>
      </c>
    </row>
    <row r="184" spans="3:13" ht="14.2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1:13" ht="15">
      <c r="A185" s="39" t="s">
        <v>143</v>
      </c>
      <c r="B185" s="13" t="s">
        <v>144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2:13" ht="14.25">
      <c r="B186" s="7" t="s">
        <v>8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1:13" ht="15">
      <c r="A187" s="10">
        <v>1</v>
      </c>
      <c r="B187" s="7" t="s">
        <v>145</v>
      </c>
      <c r="C187" s="16" t="s">
        <v>9</v>
      </c>
      <c r="D187" s="16" t="s">
        <v>9</v>
      </c>
      <c r="E187" s="16" t="s">
        <v>9</v>
      </c>
      <c r="F187" s="16" t="s">
        <v>9</v>
      </c>
      <c r="G187" s="16" t="s">
        <v>9</v>
      </c>
      <c r="H187" s="14">
        <v>26.82</v>
      </c>
      <c r="I187" s="14">
        <v>30</v>
      </c>
      <c r="J187" s="14">
        <v>30</v>
      </c>
      <c r="K187" s="14">
        <f>IF((SUM(G187)+SUM(H187)+SUM(J187))&lt;&gt;0,(SUM(G187)+SUM(H187)+SUM(J187)),"--")</f>
        <v>56.82</v>
      </c>
      <c r="L187" s="14">
        <v>390</v>
      </c>
      <c r="M187" s="14">
        <v>60</v>
      </c>
    </row>
    <row r="188" spans="3:13" ht="14.2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1:13" ht="15">
      <c r="A189" s="10">
        <v>2</v>
      </c>
      <c r="B189" s="7" t="s">
        <v>146</v>
      </c>
      <c r="C189" s="14">
        <v>400</v>
      </c>
      <c r="D189" s="14">
        <v>67.41</v>
      </c>
      <c r="E189" s="14">
        <v>111.49</v>
      </c>
      <c r="F189" s="28">
        <v>109.48</v>
      </c>
      <c r="G189" s="16">
        <f>D189+E189+F189</f>
        <v>288.38</v>
      </c>
      <c r="H189" s="14">
        <v>145</v>
      </c>
      <c r="I189" s="14">
        <v>145</v>
      </c>
      <c r="J189" s="14">
        <v>169</v>
      </c>
      <c r="K189" s="14">
        <f>IF((SUM(G189)+SUM(H189)+SUM(J189))&lt;&gt;0,(SUM(G189)+SUM(H189)+SUM(J189)),"--")</f>
        <v>602.38</v>
      </c>
      <c r="L189" s="14">
        <v>1500</v>
      </c>
      <c r="M189" s="14">
        <v>250</v>
      </c>
    </row>
    <row r="190" spans="3:13" ht="14.25">
      <c r="C190" s="14"/>
      <c r="D190" s="14"/>
      <c r="E190" s="14"/>
      <c r="F190" s="28"/>
      <c r="G190" s="28"/>
      <c r="H190" s="14"/>
      <c r="I190" s="14"/>
      <c r="J190" s="14"/>
      <c r="K190" s="14"/>
      <c r="L190" s="14"/>
      <c r="M190" s="14"/>
    </row>
    <row r="191" spans="1:13" ht="15">
      <c r="A191" s="10">
        <v>3</v>
      </c>
      <c r="B191" s="7" t="s">
        <v>147</v>
      </c>
      <c r="C191" s="14">
        <v>5000</v>
      </c>
      <c r="D191" s="14">
        <v>1802.97</v>
      </c>
      <c r="E191" s="14">
        <v>905.07</v>
      </c>
      <c r="F191" s="28">
        <v>1059.41</v>
      </c>
      <c r="G191" s="16">
        <f>D191+E191+F191</f>
        <v>3767.45</v>
      </c>
      <c r="H191" s="14">
        <v>2349.41</v>
      </c>
      <c r="I191" s="14">
        <v>2887.16</v>
      </c>
      <c r="J191" s="14">
        <v>3120.52</v>
      </c>
      <c r="K191" s="14">
        <f>IF((SUM(G191)+SUM(H191)+SUM(J191))&lt;&gt;0,(SUM(G191)+SUM(H191)+SUM(J191)),"--")</f>
        <v>9237.38</v>
      </c>
      <c r="L191" s="14">
        <v>31900</v>
      </c>
      <c r="M191" s="14">
        <v>5000</v>
      </c>
    </row>
    <row r="192" spans="3:13" ht="14.2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ht="14.25">
      <c r="A193" s="10">
        <v>4</v>
      </c>
      <c r="B193" s="7" t="s">
        <v>148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2:13" ht="14.25">
      <c r="B194" s="7" t="s">
        <v>12</v>
      </c>
      <c r="C194" s="14" t="s">
        <v>9</v>
      </c>
      <c r="D194" s="14" t="s">
        <v>9</v>
      </c>
      <c r="E194" s="14" t="s">
        <v>9</v>
      </c>
      <c r="F194" s="14" t="s">
        <v>9</v>
      </c>
      <c r="G194" s="14" t="s">
        <v>9</v>
      </c>
      <c r="H194" s="14" t="s">
        <v>9</v>
      </c>
      <c r="I194" s="14" t="s">
        <v>9</v>
      </c>
      <c r="J194" s="14" t="s">
        <v>9</v>
      </c>
      <c r="K194" s="14" t="str">
        <f>IF((SUM(G194)+SUM(H194)+SUM(J194))&lt;&gt;0,(SUM(G194)+SUM(H194)+SUM(J194)),"--")</f>
        <v>--</v>
      </c>
      <c r="L194" s="14" t="s">
        <v>9</v>
      </c>
      <c r="M194" s="14" t="s">
        <v>9</v>
      </c>
    </row>
    <row r="195" spans="2:13" ht="15">
      <c r="B195" s="7" t="s">
        <v>13</v>
      </c>
      <c r="C195" s="14">
        <v>2330</v>
      </c>
      <c r="D195" s="14">
        <v>605.88</v>
      </c>
      <c r="E195" s="14">
        <v>822.59</v>
      </c>
      <c r="F195" s="14">
        <v>964.47</v>
      </c>
      <c r="G195" s="16">
        <f>D195+E195+F195</f>
        <v>2392.94</v>
      </c>
      <c r="H195" s="14">
        <v>8829.58</v>
      </c>
      <c r="I195" s="14">
        <v>10106</v>
      </c>
      <c r="J195" s="14">
        <v>11828</v>
      </c>
      <c r="K195" s="14">
        <f>IF((SUM(G195)+SUM(H195)+SUM(J195))&lt;&gt;0,(SUM(G195)+SUM(H195)+SUM(J195)),"--")</f>
        <v>23050.52</v>
      </c>
      <c r="L195" s="14">
        <v>21908.48</v>
      </c>
      <c r="M195" s="14">
        <v>3240</v>
      </c>
    </row>
    <row r="196" spans="3:13" ht="14.2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2:13" ht="15">
      <c r="B197" s="15" t="s">
        <v>37</v>
      </c>
      <c r="C197" s="16">
        <f>SUBTOTAL(9,C187:C195)</f>
        <v>7730</v>
      </c>
      <c r="D197" s="16">
        <f aca="true" t="shared" si="14" ref="D197:M197">SUBTOTAL(9,D187:D195)</f>
        <v>2476.26</v>
      </c>
      <c r="E197" s="16">
        <f t="shared" si="14"/>
        <v>1839.15</v>
      </c>
      <c r="F197" s="16">
        <f t="shared" si="14"/>
        <v>2133.36</v>
      </c>
      <c r="G197" s="16">
        <f>D197+E197+F197</f>
        <v>6448.77</v>
      </c>
      <c r="H197" s="16">
        <f>SUBTOTAL(9,H187:H195)</f>
        <v>11350.81</v>
      </c>
      <c r="I197" s="16">
        <f>SUBTOTAL(9,I187:I195)</f>
        <v>13168.16</v>
      </c>
      <c r="J197" s="16">
        <f t="shared" si="14"/>
        <v>15147.52</v>
      </c>
      <c r="K197" s="16">
        <f>IF((SUM(G197)+SUM(H197)+SUM(J197))&lt;&gt;0,(SUM(G197)+SUM(H197)+SUM(J197)),"--")</f>
        <v>32947.100000000006</v>
      </c>
      <c r="L197" s="16">
        <f t="shared" si="14"/>
        <v>55698.479999999996</v>
      </c>
      <c r="M197" s="16">
        <f t="shared" si="14"/>
        <v>8550</v>
      </c>
    </row>
    <row r="198" spans="3:13" ht="14.2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1:13" s="20" customFormat="1" ht="19.5" customHeight="1" thickBot="1">
      <c r="A199" s="42"/>
      <c r="B199" s="18" t="s">
        <v>11</v>
      </c>
      <c r="C199" s="19">
        <f>SUBTOTAL(9,C12:C197)</f>
        <v>190649</v>
      </c>
      <c r="D199" s="19">
        <f aca="true" t="shared" si="15" ref="D199:M199">SUBTOTAL(9,D12:D197)</f>
        <v>41155.13</v>
      </c>
      <c r="E199" s="19">
        <f t="shared" si="15"/>
        <v>46817.1</v>
      </c>
      <c r="F199" s="19">
        <f t="shared" si="15"/>
        <v>61404.76</v>
      </c>
      <c r="G199" s="19">
        <f>D199+E199+F199</f>
        <v>149376.99</v>
      </c>
      <c r="H199" s="19">
        <f>SUBTOTAL(9,H12:H197)</f>
        <v>91624.90000000001</v>
      </c>
      <c r="I199" s="19">
        <f>SUBTOTAL(9,I12:I197)</f>
        <v>141000</v>
      </c>
      <c r="J199" s="19">
        <f t="shared" si="15"/>
        <v>135555</v>
      </c>
      <c r="K199" s="19">
        <f>IF((SUM(G199)+SUM(H199)+SUM(J199))&lt;&gt;0,(SUM(G199)+SUM(H199)+SUM(J199)),"--")</f>
        <v>376556.89</v>
      </c>
      <c r="L199" s="19">
        <f t="shared" si="15"/>
        <v>1000000</v>
      </c>
      <c r="M199" s="19">
        <f t="shared" si="15"/>
        <v>160000</v>
      </c>
    </row>
    <row r="200" spans="3:13" ht="15" thickTop="1">
      <c r="C200" s="21"/>
      <c r="D200" s="21"/>
      <c r="E200" s="21"/>
      <c r="F200" s="22"/>
      <c r="G200" s="22"/>
      <c r="H200" s="22"/>
      <c r="I200" s="22"/>
      <c r="J200" s="21"/>
      <c r="K200" s="21"/>
      <c r="L200" s="21"/>
      <c r="M200" s="21"/>
    </row>
    <row r="201" spans="6:13" ht="14.25">
      <c r="F201" s="29"/>
      <c r="G201" s="29"/>
      <c r="H201" s="29"/>
      <c r="I201" s="29"/>
      <c r="J201" s="29"/>
      <c r="K201" s="29"/>
      <c r="L201" s="29"/>
      <c r="M201" s="29"/>
    </row>
    <row r="203" spans="6:7" ht="14.25">
      <c r="F203" s="21"/>
      <c r="G203" s="21"/>
    </row>
  </sheetData>
  <mergeCells count="16">
    <mergeCell ref="I5:I6"/>
    <mergeCell ref="I4:J4"/>
    <mergeCell ref="A2:M2"/>
    <mergeCell ref="L1:M1"/>
    <mergeCell ref="L3:M3"/>
    <mergeCell ref="K5:K7"/>
    <mergeCell ref="L5:L7"/>
    <mergeCell ref="M5:M7"/>
    <mergeCell ref="C5:C6"/>
    <mergeCell ref="J5:J7"/>
    <mergeCell ref="A4:A6"/>
    <mergeCell ref="H5:H6"/>
    <mergeCell ref="B4:B6"/>
    <mergeCell ref="G5:G6"/>
    <mergeCell ref="D4:F4"/>
    <mergeCell ref="D5:F5"/>
  </mergeCells>
  <printOptions horizontalCentered="1"/>
  <pageMargins left="0.5" right="0.5" top="0.5" bottom="0.5" header="0.511811023622047" footer="0.511811023622047"/>
  <pageSetup firstPageNumber="2" useFirstPageNumber="1" horizontalDpi="120" verticalDpi="120" orientation="landscape" paperSize="9" scale="80" r:id="rId3"/>
  <rowBreaks count="3" manualBreakCount="3">
    <brk id="39" max="255" man="1"/>
    <brk id="112" max="255" man="1"/>
    <brk id="1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203"/>
  <sheetViews>
    <sheetView view="pageBreakPreview" zoomScale="60" zoomScaleNormal="85" workbookViewId="0" topLeftCell="A1">
      <selection activeCell="A1" sqref="A1"/>
    </sheetView>
  </sheetViews>
  <sheetFormatPr defaultColWidth="8.88671875" defaultRowHeight="15"/>
  <cols>
    <col min="1" max="1" width="14.21484375" style="10" customWidth="1"/>
    <col min="2" max="2" width="55.4453125" style="7" customWidth="1"/>
    <col min="3" max="3" width="26.99609375" style="3" customWidth="1"/>
    <col min="4" max="4" width="24.77734375" style="3" customWidth="1"/>
    <col min="5" max="16384" width="8.88671875" style="3" customWidth="1"/>
  </cols>
  <sheetData>
    <row r="1" spans="1:4" s="1" customFormat="1" ht="23.25" customHeight="1">
      <c r="A1" s="40"/>
      <c r="B1" s="2"/>
      <c r="C1" s="52" t="s">
        <v>155</v>
      </c>
      <c r="D1" s="52"/>
    </row>
    <row r="2" spans="1:4" ht="18" customHeight="1">
      <c r="A2" s="48" t="s">
        <v>153</v>
      </c>
      <c r="B2" s="48"/>
      <c r="C2" s="48"/>
      <c r="D2" s="48"/>
    </row>
    <row r="3" spans="1:4" ht="18" customHeight="1">
      <c r="A3" s="48" t="s">
        <v>154</v>
      </c>
      <c r="B3" s="48"/>
      <c r="C3" s="48"/>
      <c r="D3" s="48"/>
    </row>
    <row r="4" spans="1:4" ht="18" customHeight="1">
      <c r="A4" s="38"/>
      <c r="B4" s="38"/>
      <c r="C4" s="38"/>
      <c r="D4" s="38"/>
    </row>
    <row r="5" spans="2:4" ht="18.75" customHeight="1">
      <c r="B5" s="4"/>
      <c r="C5" s="49" t="s">
        <v>17</v>
      </c>
      <c r="D5" s="49"/>
    </row>
    <row r="6" spans="1:4" ht="45">
      <c r="A6" s="50" t="s">
        <v>69</v>
      </c>
      <c r="B6" s="50" t="s">
        <v>14</v>
      </c>
      <c r="C6" s="6" t="s">
        <v>66</v>
      </c>
      <c r="D6" s="6" t="s">
        <v>67</v>
      </c>
    </row>
    <row r="7" spans="1:4" ht="16.5" customHeight="1">
      <c r="A7" s="50"/>
      <c r="B7" s="50"/>
      <c r="C7" s="50" t="s">
        <v>15</v>
      </c>
      <c r="D7" s="50" t="s">
        <v>15</v>
      </c>
    </row>
    <row r="8" spans="1:4" ht="38.25" customHeight="1">
      <c r="A8" s="50"/>
      <c r="B8" s="50"/>
      <c r="C8" s="50"/>
      <c r="D8" s="50"/>
    </row>
    <row r="9" spans="1:4" ht="1.5" customHeight="1" hidden="1">
      <c r="A9" s="43"/>
      <c r="B9" s="37"/>
      <c r="C9" s="50"/>
      <c r="D9" s="50"/>
    </row>
    <row r="10" spans="1:4" s="10" customFormat="1" ht="16.5" customHeight="1">
      <c r="A10" s="9" t="s">
        <v>84</v>
      </c>
      <c r="B10" s="9" t="s">
        <v>0</v>
      </c>
      <c r="C10" s="8" t="s">
        <v>1</v>
      </c>
      <c r="D10" s="8" t="s">
        <v>2</v>
      </c>
    </row>
    <row r="11" ht="14.25">
      <c r="B11" s="11"/>
    </row>
    <row r="12" spans="1:2" ht="15">
      <c r="A12" s="39" t="s">
        <v>70</v>
      </c>
      <c r="B12" s="13" t="s">
        <v>71</v>
      </c>
    </row>
    <row r="13" ht="14.25">
      <c r="B13" s="7" t="s">
        <v>8</v>
      </c>
    </row>
    <row r="14" spans="1:4" ht="14.25">
      <c r="A14" s="10">
        <v>1</v>
      </c>
      <c r="B14" s="7" t="s">
        <v>72</v>
      </c>
      <c r="C14" s="14">
        <v>8169</v>
      </c>
      <c r="D14" s="14">
        <v>1578</v>
      </c>
    </row>
    <row r="15" spans="3:4" ht="14.25">
      <c r="C15" s="14"/>
      <c r="D15" s="14"/>
    </row>
    <row r="16" spans="1:4" ht="14.25">
      <c r="A16" s="10">
        <v>2</v>
      </c>
      <c r="B16" s="7" t="s">
        <v>73</v>
      </c>
      <c r="C16" s="14">
        <v>5466</v>
      </c>
      <c r="D16" s="14">
        <v>2009</v>
      </c>
    </row>
    <row r="17" spans="3:4" ht="14.25">
      <c r="C17" s="14"/>
      <c r="D17" s="14"/>
    </row>
    <row r="18" spans="1:4" ht="28.5">
      <c r="A18" s="10">
        <v>3</v>
      </c>
      <c r="B18" s="7" t="s">
        <v>74</v>
      </c>
      <c r="C18" s="14" t="s">
        <v>9</v>
      </c>
      <c r="D18" s="14" t="s">
        <v>9</v>
      </c>
    </row>
    <row r="19" spans="3:4" ht="14.25">
      <c r="C19" s="14"/>
      <c r="D19" s="14"/>
    </row>
    <row r="20" spans="1:4" ht="14.25">
      <c r="A20" s="10">
        <v>4</v>
      </c>
      <c r="B20" s="7" t="s">
        <v>75</v>
      </c>
      <c r="C20" s="14">
        <v>16307.67</v>
      </c>
      <c r="D20" s="14">
        <v>2676.7</v>
      </c>
    </row>
    <row r="21" spans="3:4" ht="14.25">
      <c r="C21" s="14"/>
      <c r="D21" s="14"/>
    </row>
    <row r="22" spans="1:4" ht="14.25">
      <c r="A22" s="10">
        <v>5</v>
      </c>
      <c r="B22" s="7" t="s">
        <v>76</v>
      </c>
      <c r="C22" s="14">
        <v>10006</v>
      </c>
      <c r="D22" s="14">
        <v>1600</v>
      </c>
    </row>
    <row r="23" spans="3:4" ht="14.25">
      <c r="C23" s="14"/>
      <c r="D23" s="14"/>
    </row>
    <row r="24" spans="1:4" ht="14.25">
      <c r="A24" s="10">
        <v>6</v>
      </c>
      <c r="B24" s="7" t="s">
        <v>77</v>
      </c>
      <c r="C24" s="14">
        <v>10251</v>
      </c>
      <c r="D24" s="14">
        <v>1800</v>
      </c>
    </row>
    <row r="25" spans="3:4" ht="14.25">
      <c r="C25" s="14"/>
      <c r="D25" s="14"/>
    </row>
    <row r="26" spans="1:4" ht="14.25">
      <c r="A26" s="10">
        <v>7</v>
      </c>
      <c r="B26" s="7" t="s">
        <v>78</v>
      </c>
      <c r="C26" s="14" t="s">
        <v>9</v>
      </c>
      <c r="D26" s="14" t="s">
        <v>9</v>
      </c>
    </row>
    <row r="27" spans="3:4" ht="14.25">
      <c r="C27" s="14"/>
      <c r="D27" s="14"/>
    </row>
    <row r="28" spans="1:4" ht="14.25">
      <c r="A28" s="10">
        <v>8</v>
      </c>
      <c r="B28" s="7" t="s">
        <v>79</v>
      </c>
      <c r="C28" s="14" t="s">
        <v>9</v>
      </c>
      <c r="D28" s="14" t="s">
        <v>9</v>
      </c>
    </row>
    <row r="29" spans="3:4" ht="14.25">
      <c r="C29" s="14"/>
      <c r="D29" s="14"/>
    </row>
    <row r="30" spans="1:4" ht="14.25">
      <c r="A30" s="10">
        <v>9</v>
      </c>
      <c r="B30" s="7" t="s">
        <v>80</v>
      </c>
      <c r="C30" s="21">
        <v>12681</v>
      </c>
      <c r="D30" s="21">
        <v>1367</v>
      </c>
    </row>
    <row r="31" spans="3:4" ht="14.25">
      <c r="C31" s="14"/>
      <c r="D31" s="14"/>
    </row>
    <row r="32" spans="1:4" ht="15">
      <c r="A32" s="10">
        <v>10</v>
      </c>
      <c r="B32" s="7" t="s">
        <v>81</v>
      </c>
      <c r="C32" s="14" t="s">
        <v>9</v>
      </c>
      <c r="D32" s="16" t="s">
        <v>9</v>
      </c>
    </row>
    <row r="33" spans="3:4" ht="14.25">
      <c r="C33" s="14"/>
      <c r="D33" s="14"/>
    </row>
    <row r="34" spans="1:4" ht="14.25">
      <c r="A34" s="10">
        <v>11</v>
      </c>
      <c r="B34" s="7" t="s">
        <v>82</v>
      </c>
      <c r="C34" s="14">
        <v>28077</v>
      </c>
      <c r="D34" s="14">
        <v>4100</v>
      </c>
    </row>
    <row r="35" spans="3:4" ht="14.25">
      <c r="C35" s="14"/>
      <c r="D35" s="14"/>
    </row>
    <row r="36" spans="1:4" ht="14.25">
      <c r="A36" s="10">
        <v>12</v>
      </c>
      <c r="B36" s="7" t="s">
        <v>83</v>
      </c>
      <c r="C36" s="14"/>
      <c r="D36" s="14"/>
    </row>
    <row r="37" spans="2:4" ht="14.25">
      <c r="B37" s="7" t="s">
        <v>26</v>
      </c>
      <c r="C37" s="14">
        <v>3434</v>
      </c>
      <c r="D37" s="14">
        <v>646</v>
      </c>
    </row>
    <row r="38" spans="2:4" ht="14.25">
      <c r="B38" s="7" t="s">
        <v>27</v>
      </c>
      <c r="C38" s="14" t="s">
        <v>9</v>
      </c>
      <c r="D38" s="14" t="s">
        <v>9</v>
      </c>
    </row>
    <row r="39" spans="3:4" ht="14.25">
      <c r="C39" s="14"/>
      <c r="D39" s="14"/>
    </row>
    <row r="40" spans="2:4" ht="15">
      <c r="B40" s="15" t="s">
        <v>38</v>
      </c>
      <c r="C40" s="16">
        <f>SUBTOTAL(9,C14:C38)</f>
        <v>94391.67</v>
      </c>
      <c r="D40" s="16">
        <f>SUBTOTAL(9,D14:D38)</f>
        <v>15776.7</v>
      </c>
    </row>
    <row r="41" spans="3:4" ht="14.25">
      <c r="C41" s="14"/>
      <c r="D41" s="14"/>
    </row>
    <row r="42" spans="1:4" ht="15">
      <c r="A42" s="39" t="s">
        <v>85</v>
      </c>
      <c r="B42" s="13" t="s">
        <v>86</v>
      </c>
      <c r="C42" s="14"/>
      <c r="D42" s="14"/>
    </row>
    <row r="43" spans="2:4" ht="14.25">
      <c r="B43" s="7" t="s">
        <v>8</v>
      </c>
      <c r="C43" s="14"/>
      <c r="D43" s="14"/>
    </row>
    <row r="44" spans="1:4" ht="29.25" customHeight="1">
      <c r="A44" s="10">
        <v>1</v>
      </c>
      <c r="B44" s="7" t="s">
        <v>87</v>
      </c>
      <c r="C44" s="14"/>
      <c r="D44" s="14"/>
    </row>
    <row r="45" spans="2:4" ht="14.25">
      <c r="B45" s="7" t="s">
        <v>28</v>
      </c>
      <c r="C45" s="14">
        <v>300</v>
      </c>
      <c r="D45" s="14">
        <v>70</v>
      </c>
    </row>
    <row r="46" spans="3:4" ht="14.25">
      <c r="C46" s="14"/>
      <c r="D46" s="14"/>
    </row>
    <row r="47" spans="1:4" ht="14.25">
      <c r="A47" s="10">
        <v>2</v>
      </c>
      <c r="B47" s="7" t="s">
        <v>88</v>
      </c>
      <c r="C47" s="14"/>
      <c r="D47" s="14"/>
    </row>
    <row r="48" spans="2:4" ht="14.25">
      <c r="B48" s="7" t="s">
        <v>33</v>
      </c>
      <c r="C48" s="14">
        <v>650</v>
      </c>
      <c r="D48" s="14">
        <v>170</v>
      </c>
    </row>
    <row r="49" spans="2:4" ht="14.25">
      <c r="B49" s="7" t="s">
        <v>39</v>
      </c>
      <c r="C49" s="14">
        <v>50</v>
      </c>
      <c r="D49" s="14">
        <v>10</v>
      </c>
    </row>
    <row r="50" spans="3:4" ht="14.25">
      <c r="C50" s="14"/>
      <c r="D50" s="14"/>
    </row>
    <row r="51" spans="2:4" ht="15">
      <c r="B51" s="35" t="s">
        <v>29</v>
      </c>
      <c r="C51" s="16">
        <f>IF(SUM(C48:C49)=0,"--",SUBTOTAL(9,C48:C49))</f>
        <v>700</v>
      </c>
      <c r="D51" s="16">
        <f>IF(SUM(D48:D49)=0,"--",SUBTOTAL(9,D48:D49))</f>
        <v>180</v>
      </c>
    </row>
    <row r="52" spans="2:4" ht="15">
      <c r="B52" s="13"/>
      <c r="C52" s="14"/>
      <c r="D52" s="14"/>
    </row>
    <row r="53" spans="1:4" ht="14.25">
      <c r="A53" s="10">
        <v>3</v>
      </c>
      <c r="B53" s="7" t="s">
        <v>89</v>
      </c>
      <c r="C53" s="14">
        <v>375</v>
      </c>
      <c r="D53" s="14">
        <v>60</v>
      </c>
    </row>
    <row r="54" spans="3:4" ht="14.25">
      <c r="C54" s="14"/>
      <c r="D54" s="14"/>
    </row>
    <row r="55" spans="1:4" ht="14.25">
      <c r="A55" s="10">
        <v>4</v>
      </c>
      <c r="B55" s="7" t="s">
        <v>90</v>
      </c>
      <c r="C55" s="14"/>
      <c r="D55" s="14"/>
    </row>
    <row r="56" spans="2:4" ht="14.25">
      <c r="B56" s="7" t="s">
        <v>30</v>
      </c>
      <c r="C56" s="14">
        <v>31090.57</v>
      </c>
      <c r="D56" s="14">
        <v>4550</v>
      </c>
    </row>
    <row r="57" spans="2:4" ht="14.25">
      <c r="B57" s="7" t="s">
        <v>34</v>
      </c>
      <c r="C57" s="14">
        <v>2600</v>
      </c>
      <c r="D57" s="14">
        <v>600</v>
      </c>
    </row>
    <row r="58" spans="3:4" ht="6" customHeight="1">
      <c r="C58" s="14"/>
      <c r="D58" s="14"/>
    </row>
    <row r="59" spans="2:4" ht="9" customHeight="1">
      <c r="B59" s="13"/>
      <c r="C59" s="16"/>
      <c r="D59" s="16"/>
    </row>
    <row r="60" spans="2:4" ht="15">
      <c r="B60" s="15" t="s">
        <v>40</v>
      </c>
      <c r="C60" s="16">
        <f>IF(SUM(C45:C58)=0,"--",SUBTOTAL(9,C45:C58))</f>
        <v>35065.57</v>
      </c>
      <c r="D60" s="16">
        <f>IF(SUM(D45:D58)=0,"--",SUBTOTAL(9,D45:D58))</f>
        <v>5460</v>
      </c>
    </row>
    <row r="61" spans="2:4" ht="15">
      <c r="B61" s="13"/>
      <c r="C61" s="16"/>
      <c r="D61" s="16"/>
    </row>
    <row r="62" spans="1:4" ht="15">
      <c r="A62" s="39" t="s">
        <v>91</v>
      </c>
      <c r="B62" s="13" t="s">
        <v>92</v>
      </c>
      <c r="C62" s="34" t="s">
        <v>18</v>
      </c>
      <c r="D62" s="34" t="s">
        <v>18</v>
      </c>
    </row>
    <row r="63" spans="1:4" s="32" customFormat="1" ht="6.75" customHeight="1">
      <c r="A63" s="39"/>
      <c r="B63" s="7"/>
      <c r="C63" s="16"/>
      <c r="D63" s="16"/>
    </row>
    <row r="64" spans="1:4" ht="15">
      <c r="A64" s="39" t="s">
        <v>94</v>
      </c>
      <c r="B64" s="13" t="s">
        <v>93</v>
      </c>
      <c r="C64" s="14"/>
      <c r="D64" s="14"/>
    </row>
    <row r="65" spans="3:4" ht="7.5" customHeight="1">
      <c r="C65" s="14"/>
      <c r="D65" s="14"/>
    </row>
    <row r="66" spans="1:4" ht="14.25">
      <c r="A66" s="10">
        <v>1</v>
      </c>
      <c r="B66" s="7" t="s">
        <v>95</v>
      </c>
      <c r="C66" s="14" t="s">
        <v>9</v>
      </c>
      <c r="D66" s="14" t="s">
        <v>9</v>
      </c>
    </row>
    <row r="67" spans="3:4" ht="14.25">
      <c r="C67" s="14"/>
      <c r="D67" s="14"/>
    </row>
    <row r="68" spans="1:4" ht="14.25">
      <c r="A68" s="10">
        <v>2</v>
      </c>
      <c r="B68" s="7" t="s">
        <v>96</v>
      </c>
      <c r="C68" s="14">
        <v>16200</v>
      </c>
      <c r="D68" s="14">
        <v>2400</v>
      </c>
    </row>
    <row r="69" spans="3:4" ht="14.25">
      <c r="C69" s="14"/>
      <c r="D69" s="14"/>
    </row>
    <row r="70" spans="1:4" ht="14.25">
      <c r="A70" s="10">
        <v>3</v>
      </c>
      <c r="B70" s="7" t="s">
        <v>97</v>
      </c>
      <c r="C70" s="14" t="s">
        <v>9</v>
      </c>
      <c r="D70" s="14" t="s">
        <v>9</v>
      </c>
    </row>
    <row r="71" spans="3:4" ht="14.25">
      <c r="C71" s="14"/>
      <c r="D71" s="14"/>
    </row>
    <row r="72" spans="1:4" ht="14.25">
      <c r="A72" s="10">
        <v>4</v>
      </c>
      <c r="B72" s="7" t="s">
        <v>98</v>
      </c>
      <c r="C72" s="14" t="s">
        <v>9</v>
      </c>
      <c r="D72" s="14" t="s">
        <v>9</v>
      </c>
    </row>
    <row r="73" spans="3:4" ht="14.25">
      <c r="C73" s="14"/>
      <c r="D73" s="14"/>
    </row>
    <row r="74" spans="1:4" ht="14.25">
      <c r="A74" s="10">
        <v>5</v>
      </c>
      <c r="B74" s="7" t="s">
        <v>99</v>
      </c>
      <c r="C74" s="14">
        <v>13000</v>
      </c>
      <c r="D74" s="14">
        <v>2900</v>
      </c>
    </row>
    <row r="75" spans="3:4" ht="14.25">
      <c r="C75" s="14"/>
      <c r="D75" s="14"/>
    </row>
    <row r="76" spans="2:4" ht="15">
      <c r="B76" s="15" t="s">
        <v>41</v>
      </c>
      <c r="C76" s="16">
        <f>SUBTOTAL(9,C66:C74)</f>
        <v>29200</v>
      </c>
      <c r="D76" s="16">
        <f>SUBTOTAL(9,D66:D74)</f>
        <v>5300</v>
      </c>
    </row>
    <row r="77" spans="3:4" ht="14.25">
      <c r="C77" s="14"/>
      <c r="D77" s="14"/>
    </row>
    <row r="78" spans="1:4" ht="15">
      <c r="A78" s="39" t="s">
        <v>100</v>
      </c>
      <c r="B78" s="13" t="s">
        <v>101</v>
      </c>
      <c r="C78" s="14"/>
      <c r="D78" s="14"/>
    </row>
    <row r="79" spans="3:4" ht="6" customHeight="1">
      <c r="C79" s="14"/>
      <c r="D79" s="14"/>
    </row>
    <row r="80" spans="1:4" ht="14.25">
      <c r="A80" s="10">
        <v>1</v>
      </c>
      <c r="B80" s="7" t="s">
        <v>102</v>
      </c>
      <c r="C80" s="14">
        <v>48769</v>
      </c>
      <c r="D80" s="14">
        <v>7800</v>
      </c>
    </row>
    <row r="81" spans="3:4" ht="14.25">
      <c r="C81" s="14"/>
      <c r="D81" s="14"/>
    </row>
    <row r="82" spans="1:4" ht="14.25">
      <c r="A82" s="10">
        <v>2</v>
      </c>
      <c r="B82" s="7" t="s">
        <v>103</v>
      </c>
      <c r="C82" s="14">
        <v>788</v>
      </c>
      <c r="D82" s="14">
        <v>175</v>
      </c>
    </row>
    <row r="83" spans="3:4" ht="14.25">
      <c r="C83" s="14"/>
      <c r="D83" s="14"/>
    </row>
    <row r="84" spans="1:4" ht="14.25">
      <c r="A84" s="10">
        <v>3</v>
      </c>
      <c r="B84" s="7" t="s">
        <v>104</v>
      </c>
      <c r="C84" s="14">
        <v>650</v>
      </c>
      <c r="D84" s="14">
        <v>123.3</v>
      </c>
    </row>
    <row r="85" spans="3:4" ht="14.25">
      <c r="C85" s="14"/>
      <c r="D85" s="14"/>
    </row>
    <row r="86" spans="2:4" ht="15">
      <c r="B86" s="15" t="s">
        <v>42</v>
      </c>
      <c r="C86" s="16">
        <f>SUBTOTAL(9,C80:C84)</f>
        <v>50207</v>
      </c>
      <c r="D86" s="16">
        <f>SUBTOTAL(9,D80:D84)</f>
        <v>8098.3</v>
      </c>
    </row>
    <row r="87" spans="3:4" ht="14.25">
      <c r="C87" s="14"/>
      <c r="D87" s="14"/>
    </row>
    <row r="88" spans="1:4" ht="15">
      <c r="A88" s="39" t="s">
        <v>105</v>
      </c>
      <c r="B88" s="13" t="s">
        <v>106</v>
      </c>
      <c r="C88" s="14"/>
      <c r="D88" s="14"/>
    </row>
    <row r="89" spans="2:4" ht="11.25" customHeight="1">
      <c r="B89" s="7" t="s">
        <v>8</v>
      </c>
      <c r="C89" s="14"/>
      <c r="D89" s="14"/>
    </row>
    <row r="90" spans="1:4" ht="14.25">
      <c r="A90" s="10">
        <v>1</v>
      </c>
      <c r="B90" s="7" t="s">
        <v>107</v>
      </c>
      <c r="C90" s="14"/>
      <c r="D90" s="14"/>
    </row>
    <row r="91" spans="3:4" ht="7.5" customHeight="1">
      <c r="C91" s="14"/>
      <c r="D91" s="14"/>
    </row>
    <row r="92" spans="2:4" ht="14.25">
      <c r="B92" s="33" t="s">
        <v>35</v>
      </c>
      <c r="C92" s="14">
        <v>3650</v>
      </c>
      <c r="D92" s="14">
        <v>750</v>
      </c>
    </row>
    <row r="93" spans="2:4" ht="14.25">
      <c r="B93" s="33"/>
      <c r="C93" s="14"/>
      <c r="D93" s="14"/>
    </row>
    <row r="94" spans="2:4" ht="14.25">
      <c r="B94" s="7" t="s">
        <v>43</v>
      </c>
      <c r="C94" s="14">
        <v>12800</v>
      </c>
      <c r="D94" s="14">
        <v>3400</v>
      </c>
    </row>
    <row r="95" spans="3:4" ht="8.25" customHeight="1">
      <c r="C95" s="14"/>
      <c r="D95" s="14"/>
    </row>
    <row r="96" spans="2:4" ht="15">
      <c r="B96" s="24" t="s">
        <v>31</v>
      </c>
      <c r="C96" s="16">
        <f>SUBTOTAL(9,C92:C94)</f>
        <v>16450</v>
      </c>
      <c r="D96" s="16">
        <f>SUBTOTAL(9,D92:D94)</f>
        <v>4150</v>
      </c>
    </row>
    <row r="97" spans="3:4" ht="14.25">
      <c r="C97" s="14"/>
      <c r="D97" s="14"/>
    </row>
    <row r="98" spans="1:4" ht="14.25">
      <c r="A98" s="10">
        <v>2</v>
      </c>
      <c r="B98" s="7" t="s">
        <v>108</v>
      </c>
      <c r="C98" s="14">
        <v>33550</v>
      </c>
      <c r="D98" s="14">
        <v>8380</v>
      </c>
    </row>
    <row r="99" spans="3:4" ht="14.25">
      <c r="C99" s="14"/>
      <c r="D99" s="14"/>
    </row>
    <row r="100" spans="2:4" ht="15">
      <c r="B100" s="15" t="s">
        <v>44</v>
      </c>
      <c r="C100" s="16">
        <f>SUBTOTAL(9,C92:C98)</f>
        <v>50000</v>
      </c>
      <c r="D100" s="16">
        <f>SUBTOTAL(9,D92:D98)</f>
        <v>12530</v>
      </c>
    </row>
    <row r="101" spans="3:4" ht="14.25">
      <c r="C101" s="14"/>
      <c r="D101" s="14"/>
    </row>
    <row r="102" spans="1:4" ht="15">
      <c r="A102" s="39" t="s">
        <v>109</v>
      </c>
      <c r="B102" s="13" t="s">
        <v>151</v>
      </c>
      <c r="C102" s="14"/>
      <c r="D102" s="14"/>
    </row>
    <row r="103" spans="2:4" ht="15">
      <c r="B103" s="13"/>
      <c r="C103" s="14"/>
      <c r="D103" s="14"/>
    </row>
    <row r="104" spans="1:4" ht="14.25">
      <c r="A104" s="10">
        <v>1</v>
      </c>
      <c r="B104" s="7" t="s">
        <v>110</v>
      </c>
      <c r="C104" s="14">
        <v>4400</v>
      </c>
      <c r="D104" s="14">
        <v>800</v>
      </c>
    </row>
    <row r="105" spans="2:4" ht="13.5" customHeight="1">
      <c r="B105" s="7" t="s">
        <v>8</v>
      </c>
      <c r="C105" s="14"/>
      <c r="D105" s="14"/>
    </row>
    <row r="106" spans="1:4" ht="14.25">
      <c r="A106" s="10">
        <v>2</v>
      </c>
      <c r="B106" s="7" t="s">
        <v>111</v>
      </c>
      <c r="C106" s="14" t="s">
        <v>9</v>
      </c>
      <c r="D106" s="14" t="s">
        <v>9</v>
      </c>
    </row>
    <row r="107" spans="3:4" ht="14.25">
      <c r="C107" s="14"/>
      <c r="D107" s="14"/>
    </row>
    <row r="108" spans="1:4" ht="14.25">
      <c r="A108" s="10">
        <v>3</v>
      </c>
      <c r="B108" s="7" t="s">
        <v>112</v>
      </c>
      <c r="C108" s="14">
        <v>61650</v>
      </c>
      <c r="D108" s="14">
        <v>9800</v>
      </c>
    </row>
    <row r="109" spans="3:4" ht="14.25">
      <c r="C109" s="14"/>
      <c r="D109" s="14"/>
    </row>
    <row r="110" spans="1:4" ht="14.25">
      <c r="A110" s="10">
        <v>4</v>
      </c>
      <c r="B110" s="7" t="s">
        <v>113</v>
      </c>
      <c r="C110" s="14">
        <v>10200</v>
      </c>
      <c r="D110" s="14">
        <v>800</v>
      </c>
    </row>
    <row r="111" spans="3:4" ht="14.25">
      <c r="C111" s="14"/>
      <c r="D111" s="14"/>
    </row>
    <row r="112" spans="1:4" ht="14.25">
      <c r="A112" s="10">
        <v>5</v>
      </c>
      <c r="B112" s="7" t="s">
        <v>114</v>
      </c>
      <c r="C112" s="14" t="s">
        <v>9</v>
      </c>
      <c r="D112" s="14" t="s">
        <v>9</v>
      </c>
    </row>
    <row r="113" spans="2:4" ht="14.25">
      <c r="B113" s="3"/>
      <c r="C113" s="14"/>
      <c r="D113" s="14"/>
    </row>
    <row r="114" spans="2:4" ht="15">
      <c r="B114" s="15" t="s">
        <v>45</v>
      </c>
      <c r="C114" s="16">
        <f>SUBTOTAL(9,C104:C112)</f>
        <v>76250</v>
      </c>
      <c r="D114" s="16">
        <f>SUBTOTAL(9,D104:D112)</f>
        <v>11400</v>
      </c>
    </row>
    <row r="115" spans="3:4" ht="14.25">
      <c r="C115" s="14"/>
      <c r="D115" s="14"/>
    </row>
    <row r="116" spans="1:4" ht="15">
      <c r="A116" s="39" t="s">
        <v>115</v>
      </c>
      <c r="B116" s="13" t="s">
        <v>116</v>
      </c>
      <c r="C116" s="14"/>
      <c r="D116" s="14"/>
    </row>
    <row r="117" spans="2:4" ht="14.25">
      <c r="B117" s="7" t="s">
        <v>8</v>
      </c>
      <c r="C117" s="14"/>
      <c r="D117" s="14"/>
    </row>
    <row r="118" spans="1:4" ht="14.25">
      <c r="A118" s="10">
        <v>1</v>
      </c>
      <c r="B118" s="7" t="s">
        <v>117</v>
      </c>
      <c r="C118" s="14">
        <v>673</v>
      </c>
      <c r="D118" s="14">
        <v>90</v>
      </c>
    </row>
    <row r="119" spans="3:4" ht="14.25">
      <c r="C119" s="14"/>
      <c r="D119" s="14"/>
    </row>
    <row r="120" spans="1:4" ht="14.25">
      <c r="A120" s="10">
        <v>2</v>
      </c>
      <c r="B120" s="7" t="s">
        <v>118</v>
      </c>
      <c r="C120" s="14">
        <v>14295</v>
      </c>
      <c r="D120" s="14">
        <v>2500</v>
      </c>
    </row>
    <row r="121" spans="3:4" ht="14.25">
      <c r="C121" s="14"/>
      <c r="D121" s="14"/>
    </row>
    <row r="122" spans="1:4" ht="14.25">
      <c r="A122" s="10">
        <v>3</v>
      </c>
      <c r="B122" s="7" t="s">
        <v>119</v>
      </c>
      <c r="C122" s="14">
        <v>400</v>
      </c>
      <c r="D122" s="14">
        <v>75</v>
      </c>
    </row>
    <row r="123" spans="3:4" ht="14.25">
      <c r="C123" s="14"/>
      <c r="D123" s="14"/>
    </row>
    <row r="124" spans="1:247" ht="14.25">
      <c r="A124" s="10">
        <v>4</v>
      </c>
      <c r="B124" s="7" t="s">
        <v>120</v>
      </c>
      <c r="C124" s="14">
        <v>1898</v>
      </c>
      <c r="D124" s="14">
        <v>215</v>
      </c>
      <c r="E124" s="14"/>
      <c r="F124" s="14"/>
      <c r="G124" s="14"/>
      <c r="H124" s="14"/>
      <c r="I124" s="12"/>
      <c r="J124" s="7"/>
      <c r="K124" s="14"/>
      <c r="L124" s="14"/>
      <c r="M124" s="14"/>
      <c r="N124" s="14"/>
      <c r="O124" s="14"/>
      <c r="P124" s="14"/>
      <c r="Q124" s="12"/>
      <c r="R124" s="7"/>
      <c r="S124" s="14"/>
      <c r="T124" s="14"/>
      <c r="U124" s="14"/>
      <c r="V124" s="14"/>
      <c r="W124" s="14"/>
      <c r="X124" s="14"/>
      <c r="Y124" s="12"/>
      <c r="Z124" s="7"/>
      <c r="AA124" s="14"/>
      <c r="AB124" s="14"/>
      <c r="AC124" s="14"/>
      <c r="AD124" s="14"/>
      <c r="AE124" s="14"/>
      <c r="AF124" s="14"/>
      <c r="AG124" s="12"/>
      <c r="AH124" s="7"/>
      <c r="AI124" s="14"/>
      <c r="AJ124" s="14"/>
      <c r="AK124" s="14"/>
      <c r="AL124" s="14"/>
      <c r="AM124" s="14"/>
      <c r="AN124" s="14"/>
      <c r="AO124" s="12"/>
      <c r="AP124" s="7"/>
      <c r="AQ124" s="14"/>
      <c r="AR124" s="14"/>
      <c r="AS124" s="14"/>
      <c r="AT124" s="14"/>
      <c r="AU124" s="14"/>
      <c r="AV124" s="14"/>
      <c r="AW124" s="12"/>
      <c r="AX124" s="7"/>
      <c r="AY124" s="14"/>
      <c r="AZ124" s="14"/>
      <c r="BA124" s="14"/>
      <c r="BB124" s="14"/>
      <c r="BC124" s="14"/>
      <c r="BD124" s="14"/>
      <c r="BE124" s="12"/>
      <c r="BF124" s="7"/>
      <c r="BG124" s="14"/>
      <c r="BH124" s="14"/>
      <c r="BI124" s="14"/>
      <c r="BJ124" s="14"/>
      <c r="BK124" s="14"/>
      <c r="BL124" s="14"/>
      <c r="BM124" s="12"/>
      <c r="BN124" s="7"/>
      <c r="BO124" s="14"/>
      <c r="BP124" s="14"/>
      <c r="BQ124" s="14"/>
      <c r="BR124" s="14"/>
      <c r="BS124" s="14"/>
      <c r="BT124" s="14"/>
      <c r="BU124" s="12"/>
      <c r="BV124" s="7"/>
      <c r="BW124" s="14"/>
      <c r="BX124" s="14"/>
      <c r="BY124" s="14"/>
      <c r="BZ124" s="14"/>
      <c r="CA124" s="14"/>
      <c r="CB124" s="14"/>
      <c r="CC124" s="12"/>
      <c r="CD124" s="7"/>
      <c r="CE124" s="14"/>
      <c r="CF124" s="14"/>
      <c r="CG124" s="14"/>
      <c r="CH124" s="14"/>
      <c r="CI124" s="14"/>
      <c r="CJ124" s="14"/>
      <c r="CK124" s="12"/>
      <c r="CL124" s="7"/>
      <c r="CM124" s="14"/>
      <c r="CN124" s="14"/>
      <c r="CO124" s="14"/>
      <c r="CP124" s="14"/>
      <c r="CQ124" s="14"/>
      <c r="CR124" s="14"/>
      <c r="CS124" s="12"/>
      <c r="CT124" s="7"/>
      <c r="CU124" s="14"/>
      <c r="CV124" s="14"/>
      <c r="CW124" s="14"/>
      <c r="CX124" s="14"/>
      <c r="CY124" s="14"/>
      <c r="CZ124" s="14"/>
      <c r="DA124" s="12"/>
      <c r="DB124" s="7"/>
      <c r="DC124" s="14"/>
      <c r="DD124" s="14"/>
      <c r="DE124" s="14"/>
      <c r="DF124" s="14"/>
      <c r="DG124" s="14"/>
      <c r="DH124" s="14"/>
      <c r="DI124" s="12"/>
      <c r="DJ124" s="7"/>
      <c r="DK124" s="14"/>
      <c r="DL124" s="14"/>
      <c r="DM124" s="14"/>
      <c r="DN124" s="14"/>
      <c r="DO124" s="14"/>
      <c r="DP124" s="14"/>
      <c r="DQ124" s="12"/>
      <c r="DR124" s="7"/>
      <c r="DS124" s="14"/>
      <c r="DT124" s="14"/>
      <c r="DU124" s="14"/>
      <c r="DV124" s="14"/>
      <c r="DW124" s="14"/>
      <c r="DX124" s="14"/>
      <c r="DY124" s="12"/>
      <c r="DZ124" s="7"/>
      <c r="EA124" s="14"/>
      <c r="EB124" s="14"/>
      <c r="EC124" s="14"/>
      <c r="ED124" s="14"/>
      <c r="EE124" s="14"/>
      <c r="EF124" s="14"/>
      <c r="EG124" s="12"/>
      <c r="EH124" s="7"/>
      <c r="EI124" s="14"/>
      <c r="EJ124" s="14"/>
      <c r="EK124" s="14"/>
      <c r="EL124" s="14"/>
      <c r="EM124" s="14"/>
      <c r="EN124" s="14"/>
      <c r="EO124" s="12"/>
      <c r="EP124" s="7"/>
      <c r="EQ124" s="14"/>
      <c r="ER124" s="14"/>
      <c r="ES124" s="14"/>
      <c r="ET124" s="14"/>
      <c r="EU124" s="14"/>
      <c r="EV124" s="14"/>
      <c r="EW124" s="12"/>
      <c r="EX124" s="7"/>
      <c r="EY124" s="14"/>
      <c r="EZ124" s="14"/>
      <c r="FA124" s="14"/>
      <c r="FB124" s="14"/>
      <c r="FC124" s="14"/>
      <c r="FD124" s="14"/>
      <c r="FE124" s="12"/>
      <c r="FF124" s="7"/>
      <c r="FG124" s="14"/>
      <c r="FH124" s="14"/>
      <c r="FI124" s="14"/>
      <c r="FJ124" s="14"/>
      <c r="FK124" s="14"/>
      <c r="FL124" s="14"/>
      <c r="FM124" s="12"/>
      <c r="FN124" s="7"/>
      <c r="FO124" s="14"/>
      <c r="FP124" s="14"/>
      <c r="FQ124" s="14"/>
      <c r="FR124" s="14"/>
      <c r="FS124" s="14"/>
      <c r="FT124" s="14"/>
      <c r="FU124" s="12"/>
      <c r="FV124" s="7"/>
      <c r="FW124" s="14"/>
      <c r="FX124" s="14"/>
      <c r="FY124" s="14"/>
      <c r="FZ124" s="14"/>
      <c r="GA124" s="14"/>
      <c r="GB124" s="14"/>
      <c r="GC124" s="12"/>
      <c r="GD124" s="7"/>
      <c r="GE124" s="14"/>
      <c r="GF124" s="14"/>
      <c r="GG124" s="14"/>
      <c r="GH124" s="14"/>
      <c r="GI124" s="14"/>
      <c r="GJ124" s="14"/>
      <c r="GK124" s="12"/>
      <c r="GL124" s="7"/>
      <c r="GM124" s="14"/>
      <c r="GN124" s="14"/>
      <c r="GO124" s="14"/>
      <c r="GP124" s="14"/>
      <c r="GQ124" s="14"/>
      <c r="GR124" s="14"/>
      <c r="GS124" s="12"/>
      <c r="GT124" s="7"/>
      <c r="GU124" s="14"/>
      <c r="GV124" s="14"/>
      <c r="GW124" s="14"/>
      <c r="GX124" s="14"/>
      <c r="GY124" s="14"/>
      <c r="GZ124" s="14"/>
      <c r="HA124" s="12"/>
      <c r="HB124" s="7"/>
      <c r="HC124" s="14"/>
      <c r="HD124" s="14"/>
      <c r="HE124" s="14"/>
      <c r="HF124" s="14"/>
      <c r="HG124" s="14"/>
      <c r="HH124" s="14"/>
      <c r="HI124" s="12"/>
      <c r="HJ124" s="7"/>
      <c r="HK124" s="14"/>
      <c r="HL124" s="14"/>
      <c r="HM124" s="14"/>
      <c r="HN124" s="14"/>
      <c r="HO124" s="14"/>
      <c r="HP124" s="14"/>
      <c r="HQ124" s="12"/>
      <c r="HR124" s="7"/>
      <c r="HS124" s="14"/>
      <c r="HT124" s="14"/>
      <c r="HU124" s="14"/>
      <c r="HV124" s="14"/>
      <c r="HW124" s="14"/>
      <c r="HX124" s="14"/>
      <c r="HY124" s="12"/>
      <c r="HZ124" s="7"/>
      <c r="IA124" s="14"/>
      <c r="IB124" s="14"/>
      <c r="IC124" s="14"/>
      <c r="ID124" s="14"/>
      <c r="IE124" s="14"/>
      <c r="IF124" s="14"/>
      <c r="IG124" s="12"/>
      <c r="IH124" s="7"/>
      <c r="II124" s="14"/>
      <c r="IJ124" s="14"/>
      <c r="IK124" s="14"/>
      <c r="IL124" s="14"/>
      <c r="IM124" s="14"/>
    </row>
    <row r="125" spans="3:247" ht="14.25">
      <c r="C125" s="12"/>
      <c r="D125" s="12"/>
      <c r="E125" s="14"/>
      <c r="F125" s="14"/>
      <c r="G125" s="14"/>
      <c r="H125" s="14"/>
      <c r="I125" s="12"/>
      <c r="J125" s="7"/>
      <c r="K125" s="14"/>
      <c r="L125" s="14"/>
      <c r="M125" s="14"/>
      <c r="N125" s="14"/>
      <c r="O125" s="14"/>
      <c r="P125" s="14"/>
      <c r="Q125" s="12"/>
      <c r="R125" s="7"/>
      <c r="S125" s="14"/>
      <c r="T125" s="14"/>
      <c r="U125" s="14"/>
      <c r="V125" s="14"/>
      <c r="W125" s="14"/>
      <c r="X125" s="14"/>
      <c r="Y125" s="12"/>
      <c r="Z125" s="7"/>
      <c r="AA125" s="14"/>
      <c r="AB125" s="14"/>
      <c r="AC125" s="14"/>
      <c r="AD125" s="14"/>
      <c r="AE125" s="14"/>
      <c r="AF125" s="14"/>
      <c r="AG125" s="12"/>
      <c r="AH125" s="7"/>
      <c r="AI125" s="14"/>
      <c r="AJ125" s="14"/>
      <c r="AK125" s="14"/>
      <c r="AL125" s="14"/>
      <c r="AM125" s="14"/>
      <c r="AN125" s="14"/>
      <c r="AO125" s="12"/>
      <c r="AP125" s="7"/>
      <c r="AQ125" s="14"/>
      <c r="AR125" s="14"/>
      <c r="AS125" s="14"/>
      <c r="AT125" s="14"/>
      <c r="AU125" s="14"/>
      <c r="AV125" s="14"/>
      <c r="AW125" s="12"/>
      <c r="AX125" s="7"/>
      <c r="AY125" s="14"/>
      <c r="AZ125" s="14"/>
      <c r="BA125" s="14"/>
      <c r="BB125" s="14"/>
      <c r="BC125" s="14"/>
      <c r="BD125" s="14"/>
      <c r="BE125" s="12"/>
      <c r="BF125" s="7"/>
      <c r="BG125" s="14"/>
      <c r="BH125" s="14"/>
      <c r="BI125" s="14"/>
      <c r="BJ125" s="14"/>
      <c r="BK125" s="14"/>
      <c r="BL125" s="14"/>
      <c r="BM125" s="12"/>
      <c r="BN125" s="7"/>
      <c r="BO125" s="14"/>
      <c r="BP125" s="14"/>
      <c r="BQ125" s="14"/>
      <c r="BR125" s="14"/>
      <c r="BS125" s="14"/>
      <c r="BT125" s="14"/>
      <c r="BU125" s="12"/>
      <c r="BV125" s="7"/>
      <c r="BW125" s="14"/>
      <c r="BX125" s="14"/>
      <c r="BY125" s="14"/>
      <c r="BZ125" s="14"/>
      <c r="CA125" s="14"/>
      <c r="CB125" s="14"/>
      <c r="CC125" s="12"/>
      <c r="CD125" s="7"/>
      <c r="CE125" s="14"/>
      <c r="CF125" s="14"/>
      <c r="CG125" s="14"/>
      <c r="CH125" s="14"/>
      <c r="CI125" s="14"/>
      <c r="CJ125" s="14"/>
      <c r="CK125" s="12"/>
      <c r="CL125" s="7"/>
      <c r="CM125" s="14"/>
      <c r="CN125" s="14"/>
      <c r="CO125" s="14"/>
      <c r="CP125" s="14"/>
      <c r="CQ125" s="14"/>
      <c r="CR125" s="14"/>
      <c r="CS125" s="12"/>
      <c r="CT125" s="7"/>
      <c r="CU125" s="14"/>
      <c r="CV125" s="14"/>
      <c r="CW125" s="14"/>
      <c r="CX125" s="14"/>
      <c r="CY125" s="14"/>
      <c r="CZ125" s="14"/>
      <c r="DA125" s="12"/>
      <c r="DB125" s="7"/>
      <c r="DC125" s="14"/>
      <c r="DD125" s="14"/>
      <c r="DE125" s="14"/>
      <c r="DF125" s="14"/>
      <c r="DG125" s="14"/>
      <c r="DH125" s="14"/>
      <c r="DI125" s="12"/>
      <c r="DJ125" s="7"/>
      <c r="DK125" s="14"/>
      <c r="DL125" s="14"/>
      <c r="DM125" s="14"/>
      <c r="DN125" s="14"/>
      <c r="DO125" s="14"/>
      <c r="DP125" s="14"/>
      <c r="DQ125" s="12"/>
      <c r="DR125" s="7"/>
      <c r="DS125" s="14"/>
      <c r="DT125" s="14"/>
      <c r="DU125" s="14"/>
      <c r="DV125" s="14"/>
      <c r="DW125" s="14"/>
      <c r="DX125" s="14"/>
      <c r="DY125" s="12"/>
      <c r="DZ125" s="7"/>
      <c r="EA125" s="14"/>
      <c r="EB125" s="14"/>
      <c r="EC125" s="14"/>
      <c r="ED125" s="14"/>
      <c r="EE125" s="14"/>
      <c r="EF125" s="14"/>
      <c r="EG125" s="12"/>
      <c r="EH125" s="7"/>
      <c r="EI125" s="14"/>
      <c r="EJ125" s="14"/>
      <c r="EK125" s="14"/>
      <c r="EL125" s="14"/>
      <c r="EM125" s="14"/>
      <c r="EN125" s="14"/>
      <c r="EO125" s="12"/>
      <c r="EP125" s="7"/>
      <c r="EQ125" s="14"/>
      <c r="ER125" s="14"/>
      <c r="ES125" s="14"/>
      <c r="ET125" s="14"/>
      <c r="EU125" s="14"/>
      <c r="EV125" s="14"/>
      <c r="EW125" s="12"/>
      <c r="EX125" s="7"/>
      <c r="EY125" s="14"/>
      <c r="EZ125" s="14"/>
      <c r="FA125" s="14"/>
      <c r="FB125" s="14"/>
      <c r="FC125" s="14"/>
      <c r="FD125" s="14"/>
      <c r="FE125" s="12"/>
      <c r="FF125" s="7"/>
      <c r="FG125" s="14"/>
      <c r="FH125" s="14"/>
      <c r="FI125" s="14"/>
      <c r="FJ125" s="14"/>
      <c r="FK125" s="14"/>
      <c r="FL125" s="14"/>
      <c r="FM125" s="12"/>
      <c r="FN125" s="7"/>
      <c r="FO125" s="14"/>
      <c r="FP125" s="14"/>
      <c r="FQ125" s="14"/>
      <c r="FR125" s="14"/>
      <c r="FS125" s="14"/>
      <c r="FT125" s="14"/>
      <c r="FU125" s="12"/>
      <c r="FV125" s="7"/>
      <c r="FW125" s="14"/>
      <c r="FX125" s="14"/>
      <c r="FY125" s="14"/>
      <c r="FZ125" s="14"/>
      <c r="GA125" s="14"/>
      <c r="GB125" s="14"/>
      <c r="GC125" s="12"/>
      <c r="GD125" s="7"/>
      <c r="GE125" s="14"/>
      <c r="GF125" s="14"/>
      <c r="GG125" s="14"/>
      <c r="GH125" s="14"/>
      <c r="GI125" s="14"/>
      <c r="GJ125" s="14"/>
      <c r="GK125" s="12"/>
      <c r="GL125" s="7"/>
      <c r="GM125" s="14"/>
      <c r="GN125" s="14"/>
      <c r="GO125" s="14"/>
      <c r="GP125" s="14"/>
      <c r="GQ125" s="14"/>
      <c r="GR125" s="14"/>
      <c r="GS125" s="12"/>
      <c r="GT125" s="7"/>
      <c r="GU125" s="14"/>
      <c r="GV125" s="14"/>
      <c r="GW125" s="14"/>
      <c r="GX125" s="14"/>
      <c r="GY125" s="14"/>
      <c r="GZ125" s="14"/>
      <c r="HA125" s="12"/>
      <c r="HB125" s="7"/>
      <c r="HC125" s="14"/>
      <c r="HD125" s="14"/>
      <c r="HE125" s="14"/>
      <c r="HF125" s="14"/>
      <c r="HG125" s="14"/>
      <c r="HH125" s="14"/>
      <c r="HI125" s="12"/>
      <c r="HJ125" s="7"/>
      <c r="HK125" s="14"/>
      <c r="HL125" s="14"/>
      <c r="HM125" s="14"/>
      <c r="HN125" s="14"/>
      <c r="HO125" s="14"/>
      <c r="HP125" s="14"/>
      <c r="HQ125" s="12"/>
      <c r="HR125" s="7"/>
      <c r="HS125" s="14"/>
      <c r="HT125" s="14"/>
      <c r="HU125" s="14"/>
      <c r="HV125" s="14"/>
      <c r="HW125" s="14"/>
      <c r="HX125" s="14"/>
      <c r="HY125" s="12"/>
      <c r="HZ125" s="7"/>
      <c r="IA125" s="14"/>
      <c r="IB125" s="14"/>
      <c r="IC125" s="14"/>
      <c r="ID125" s="14"/>
      <c r="IE125" s="14"/>
      <c r="IF125" s="14"/>
      <c r="IG125" s="12"/>
      <c r="IH125" s="7"/>
      <c r="II125" s="14"/>
      <c r="IJ125" s="14"/>
      <c r="IK125" s="14"/>
      <c r="IL125" s="14"/>
      <c r="IM125" s="14"/>
    </row>
    <row r="126" spans="2:4" ht="15">
      <c r="B126" s="15" t="s">
        <v>46</v>
      </c>
      <c r="C126" s="16">
        <f>SUBTOTAL(9,C118:C124)</f>
        <v>17266</v>
      </c>
      <c r="D126" s="16">
        <f>SUBTOTAL(9,D118:D124)</f>
        <v>2880</v>
      </c>
    </row>
    <row r="127" spans="3:4" ht="14.25">
      <c r="C127" s="14"/>
      <c r="D127" s="14"/>
    </row>
    <row r="128" spans="1:4" ht="15">
      <c r="A128" s="39" t="s">
        <v>121</v>
      </c>
      <c r="B128" s="13" t="s">
        <v>149</v>
      </c>
      <c r="C128" s="14"/>
      <c r="D128" s="14"/>
    </row>
    <row r="129" spans="2:4" ht="14.25">
      <c r="B129" s="7" t="s">
        <v>8</v>
      </c>
      <c r="C129" s="14"/>
      <c r="D129" s="14"/>
    </row>
    <row r="130" spans="1:4" ht="14.25">
      <c r="A130" s="10">
        <v>1</v>
      </c>
      <c r="B130" s="7" t="s">
        <v>122</v>
      </c>
      <c r="C130" s="14">
        <v>390</v>
      </c>
      <c r="D130" s="14">
        <v>60</v>
      </c>
    </row>
    <row r="131" spans="3:4" ht="14.25">
      <c r="C131" s="14"/>
      <c r="D131" s="14"/>
    </row>
    <row r="132" spans="1:4" ht="14.25">
      <c r="A132" s="10">
        <v>2</v>
      </c>
      <c r="B132" s="7" t="s">
        <v>123</v>
      </c>
      <c r="C132" s="14">
        <v>30075</v>
      </c>
      <c r="D132" s="14">
        <v>4000</v>
      </c>
    </row>
    <row r="133" spans="3:4" ht="14.25">
      <c r="C133" s="14"/>
      <c r="D133" s="14"/>
    </row>
    <row r="134" spans="1:4" ht="14.25">
      <c r="A134" s="10">
        <v>3</v>
      </c>
      <c r="B134" s="7" t="s">
        <v>124</v>
      </c>
      <c r="C134" s="14">
        <v>120</v>
      </c>
      <c r="D134" s="14">
        <v>35</v>
      </c>
    </row>
    <row r="135" spans="3:4" ht="14.25">
      <c r="C135" s="14"/>
      <c r="D135" s="14"/>
    </row>
    <row r="136" spans="1:4" ht="14.25">
      <c r="A136" s="10">
        <v>4</v>
      </c>
      <c r="B136" s="7" t="s">
        <v>125</v>
      </c>
      <c r="C136" s="14">
        <v>10000</v>
      </c>
      <c r="D136" s="14">
        <v>2000</v>
      </c>
    </row>
    <row r="137" spans="3:4" ht="14.25">
      <c r="C137" s="14"/>
      <c r="D137" s="14"/>
    </row>
    <row r="138" spans="1:4" ht="14.25">
      <c r="A138" s="10">
        <v>5</v>
      </c>
      <c r="B138" s="7" t="s">
        <v>126</v>
      </c>
      <c r="C138" s="14"/>
      <c r="D138" s="14"/>
    </row>
    <row r="139" spans="2:4" ht="14.25">
      <c r="B139" s="7" t="s">
        <v>47</v>
      </c>
      <c r="C139" s="14">
        <v>35</v>
      </c>
      <c r="D139" s="14">
        <v>8</v>
      </c>
    </row>
    <row r="141" spans="2:4" ht="15">
      <c r="B141" s="15" t="s">
        <v>48</v>
      </c>
      <c r="C141" s="16">
        <f>SUBTOTAL(9,C130:C140)</f>
        <v>40620</v>
      </c>
      <c r="D141" s="16">
        <f>SUBTOTAL(9,D130:D140)</f>
        <v>6103</v>
      </c>
    </row>
    <row r="142" spans="3:4" ht="14.25">
      <c r="C142" s="14"/>
      <c r="D142" s="14"/>
    </row>
    <row r="143" spans="1:4" ht="15">
      <c r="A143" s="39" t="s">
        <v>127</v>
      </c>
      <c r="B143" s="13" t="s">
        <v>128</v>
      </c>
      <c r="C143" s="14"/>
      <c r="D143" s="14"/>
    </row>
    <row r="144" spans="2:4" ht="14.25">
      <c r="B144" s="7" t="s">
        <v>8</v>
      </c>
      <c r="C144" s="14"/>
      <c r="D144" s="14"/>
    </row>
    <row r="145" spans="1:4" ht="15">
      <c r="A145" s="39">
        <v>1</v>
      </c>
      <c r="B145" s="13" t="s">
        <v>129</v>
      </c>
      <c r="C145" s="14"/>
      <c r="D145" s="14"/>
    </row>
    <row r="146" spans="2:4" ht="14.25">
      <c r="B146" s="7" t="s">
        <v>19</v>
      </c>
      <c r="C146" s="14">
        <v>25716.36</v>
      </c>
      <c r="D146" s="14">
        <v>3819.02</v>
      </c>
    </row>
    <row r="147" spans="2:4" ht="14.25">
      <c r="B147" s="7" t="s">
        <v>36</v>
      </c>
      <c r="C147" s="17">
        <v>672</v>
      </c>
      <c r="D147" s="17">
        <v>237.55</v>
      </c>
    </row>
    <row r="148" spans="2:4" ht="14.25">
      <c r="B148" s="7" t="s">
        <v>49</v>
      </c>
      <c r="C148" s="14">
        <v>29107.55</v>
      </c>
      <c r="D148" s="14">
        <v>5178.25</v>
      </c>
    </row>
    <row r="149" spans="2:4" ht="14.25">
      <c r="B149" s="7" t="s">
        <v>50</v>
      </c>
      <c r="C149" s="17">
        <v>2561.97</v>
      </c>
      <c r="D149" s="17">
        <v>537.28</v>
      </c>
    </row>
    <row r="150" spans="3:4" ht="14.25">
      <c r="C150" s="14"/>
      <c r="D150" s="14"/>
    </row>
    <row r="151" spans="2:4" ht="15">
      <c r="B151" s="24" t="s">
        <v>51</v>
      </c>
      <c r="C151" s="16">
        <f>SUBTOTAL(9,C146:C149)</f>
        <v>58057.880000000005</v>
      </c>
      <c r="D151" s="16">
        <f>SUBTOTAL(9,D146:D149)</f>
        <v>9772.1</v>
      </c>
    </row>
    <row r="152" spans="3:4" ht="14.25">
      <c r="C152" s="14"/>
      <c r="D152" s="14"/>
    </row>
    <row r="153" spans="1:4" ht="14.25">
      <c r="A153" s="10">
        <v>2</v>
      </c>
      <c r="B153" s="7" t="s">
        <v>130</v>
      </c>
      <c r="C153" s="14">
        <v>55500</v>
      </c>
      <c r="D153" s="14">
        <v>7200</v>
      </c>
    </row>
    <row r="154" spans="3:4" ht="14.25">
      <c r="C154" s="14"/>
      <c r="D154" s="14"/>
    </row>
    <row r="155" spans="1:4" ht="14.25">
      <c r="A155" s="10">
        <v>3</v>
      </c>
      <c r="B155" s="7" t="s">
        <v>131</v>
      </c>
      <c r="C155" s="14">
        <v>7164.09</v>
      </c>
      <c r="D155" s="14">
        <v>1335.88</v>
      </c>
    </row>
    <row r="156" spans="3:4" ht="14.25">
      <c r="C156" s="14"/>
      <c r="D156" s="14"/>
    </row>
    <row r="157" spans="1:4" ht="14.25">
      <c r="A157" s="10">
        <v>4</v>
      </c>
      <c r="B157" s="7" t="s">
        <v>132</v>
      </c>
      <c r="C157" s="14">
        <v>768.03</v>
      </c>
      <c r="D157" s="14">
        <v>92.02</v>
      </c>
    </row>
    <row r="158" spans="3:4" ht="14.25">
      <c r="C158" s="14"/>
      <c r="D158" s="14"/>
    </row>
    <row r="159" spans="1:4" ht="14.25">
      <c r="A159" s="10">
        <v>5</v>
      </c>
      <c r="B159" s="7" t="s">
        <v>133</v>
      </c>
      <c r="C159" s="14">
        <v>3500</v>
      </c>
      <c r="D159" s="14">
        <v>600</v>
      </c>
    </row>
    <row r="160" spans="3:4" ht="14.25">
      <c r="C160" s="14"/>
      <c r="D160" s="14"/>
    </row>
    <row r="161" spans="1:4" s="27" customFormat="1" ht="15">
      <c r="A161" s="41"/>
      <c r="B161" s="25" t="s">
        <v>10</v>
      </c>
      <c r="C161" s="26">
        <f>SUBTOTAL(9,C146:C159)</f>
        <v>124990</v>
      </c>
      <c r="D161" s="26">
        <f>SUBTOTAL(9,D146:D159)</f>
        <v>19000</v>
      </c>
    </row>
    <row r="162" spans="3:4" ht="14.25">
      <c r="C162" s="14"/>
      <c r="D162" s="14"/>
    </row>
    <row r="163" spans="1:4" ht="14.25">
      <c r="A163" s="10">
        <v>6</v>
      </c>
      <c r="B163" s="7" t="s">
        <v>134</v>
      </c>
      <c r="C163" s="14">
        <v>128567</v>
      </c>
      <c r="D163" s="14">
        <v>16500</v>
      </c>
    </row>
    <row r="164" spans="3:4" ht="14.25">
      <c r="C164" s="14"/>
      <c r="D164" s="14"/>
    </row>
    <row r="165" spans="1:4" ht="14.25">
      <c r="A165" s="10">
        <v>7</v>
      </c>
      <c r="B165" s="7" t="s">
        <v>135</v>
      </c>
      <c r="C165" s="14">
        <v>43230.8</v>
      </c>
      <c r="D165" s="14">
        <v>7500</v>
      </c>
    </row>
    <row r="166" spans="3:4" ht="14.25">
      <c r="C166" s="14"/>
      <c r="D166" s="14"/>
    </row>
    <row r="167" spans="1:4" ht="14.25">
      <c r="A167" s="10">
        <v>8</v>
      </c>
      <c r="B167" s="7" t="s">
        <v>136</v>
      </c>
      <c r="C167" s="14">
        <v>76683</v>
      </c>
      <c r="D167" s="14">
        <v>12400</v>
      </c>
    </row>
    <row r="168" spans="3:4" ht="14.25">
      <c r="C168" s="14"/>
      <c r="D168" s="14"/>
    </row>
    <row r="169" spans="1:4" ht="42" customHeight="1">
      <c r="A169" s="10">
        <v>9</v>
      </c>
      <c r="B169" s="7" t="s">
        <v>137</v>
      </c>
      <c r="C169" s="14">
        <v>53969.48</v>
      </c>
      <c r="D169" s="14">
        <v>6800</v>
      </c>
    </row>
    <row r="170" spans="3:4" ht="14.25">
      <c r="C170" s="14"/>
      <c r="D170" s="14"/>
    </row>
    <row r="171" spans="1:4" ht="14.25">
      <c r="A171" s="10">
        <v>10</v>
      </c>
      <c r="B171" s="7" t="s">
        <v>138</v>
      </c>
      <c r="C171" s="14">
        <v>1300</v>
      </c>
      <c r="D171" s="14">
        <v>230</v>
      </c>
    </row>
    <row r="172" spans="3:4" ht="14.25">
      <c r="C172" s="14"/>
      <c r="D172" s="14"/>
    </row>
    <row r="173" spans="1:4" ht="14.25">
      <c r="A173" s="10">
        <v>11</v>
      </c>
      <c r="B173" s="7" t="s">
        <v>139</v>
      </c>
      <c r="C173" s="14">
        <v>11600</v>
      </c>
      <c r="D173" s="14">
        <v>2200</v>
      </c>
    </row>
    <row r="174" spans="3:4" ht="14.25">
      <c r="C174" s="14"/>
      <c r="D174" s="14"/>
    </row>
    <row r="175" spans="1:4" ht="14.25">
      <c r="A175" s="10">
        <v>12</v>
      </c>
      <c r="B175" s="7" t="s">
        <v>140</v>
      </c>
      <c r="C175" s="14">
        <v>12043</v>
      </c>
      <c r="D175" s="14">
        <v>2500</v>
      </c>
    </row>
    <row r="176" spans="3:4" ht="14.25">
      <c r="C176" s="14"/>
      <c r="D176" s="14"/>
    </row>
    <row r="177" spans="1:4" ht="14.25">
      <c r="A177" s="10">
        <v>13</v>
      </c>
      <c r="B177" s="7" t="s">
        <v>141</v>
      </c>
      <c r="C177" s="14">
        <v>7298</v>
      </c>
      <c r="D177" s="14">
        <v>892</v>
      </c>
    </row>
    <row r="178" spans="3:4" ht="14.25">
      <c r="C178" s="14"/>
      <c r="D178" s="14"/>
    </row>
    <row r="179" spans="1:4" ht="29.25" customHeight="1">
      <c r="A179" s="10">
        <v>14</v>
      </c>
      <c r="B179" s="7" t="s">
        <v>142</v>
      </c>
      <c r="C179" s="14">
        <v>73500</v>
      </c>
      <c r="D179" s="14">
        <v>13000</v>
      </c>
    </row>
    <row r="180" spans="3:4" ht="14.25">
      <c r="C180" s="14"/>
      <c r="D180" s="14"/>
    </row>
    <row r="181" spans="2:4" ht="14.25">
      <c r="B181" s="7" t="s">
        <v>32</v>
      </c>
      <c r="C181" s="14">
        <v>18120</v>
      </c>
      <c r="D181" s="14">
        <v>2880</v>
      </c>
    </row>
    <row r="182" spans="3:4" ht="14.25">
      <c r="C182" s="14"/>
      <c r="D182" s="14"/>
    </row>
    <row r="183" spans="2:4" ht="15">
      <c r="B183" s="24" t="s">
        <v>53</v>
      </c>
      <c r="C183" s="16">
        <f>SUBTOTAL(9,C179:C181)</f>
        <v>91620</v>
      </c>
      <c r="D183" s="16">
        <f>SUBTOTAL(9,D179:D181)</f>
        <v>15880</v>
      </c>
    </row>
    <row r="184" spans="3:4" ht="14.25">
      <c r="C184" s="14"/>
      <c r="D184" s="14"/>
    </row>
    <row r="185" spans="2:4" ht="15">
      <c r="B185" s="15" t="s">
        <v>52</v>
      </c>
      <c r="C185" s="16">
        <f>SUBTOTAL(9,C146:C183)</f>
        <v>551301.28</v>
      </c>
      <c r="D185" s="16">
        <f>SUBTOTAL(9,D146:D183)</f>
        <v>83902</v>
      </c>
    </row>
    <row r="186" spans="3:4" ht="14.25">
      <c r="C186" s="14"/>
      <c r="D186" s="14"/>
    </row>
    <row r="187" spans="1:4" ht="15">
      <c r="A187" s="39" t="s">
        <v>143</v>
      </c>
      <c r="B187" s="13" t="s">
        <v>144</v>
      </c>
      <c r="C187" s="14"/>
      <c r="D187" s="14"/>
    </row>
    <row r="188" spans="2:4" ht="14.25">
      <c r="B188" s="7" t="s">
        <v>8</v>
      </c>
      <c r="C188" s="14"/>
      <c r="D188" s="14"/>
    </row>
    <row r="189" spans="1:4" ht="14.25">
      <c r="A189" s="10">
        <v>1</v>
      </c>
      <c r="B189" s="7" t="s">
        <v>145</v>
      </c>
      <c r="C189" s="14">
        <v>390</v>
      </c>
      <c r="D189" s="14">
        <v>60</v>
      </c>
    </row>
    <row r="190" spans="3:4" ht="14.25">
      <c r="C190" s="14"/>
      <c r="D190" s="14"/>
    </row>
    <row r="191" spans="1:4" ht="14.25">
      <c r="A191" s="10">
        <v>2</v>
      </c>
      <c r="B191" s="7" t="s">
        <v>146</v>
      </c>
      <c r="C191" s="14">
        <v>1500</v>
      </c>
      <c r="D191" s="14">
        <v>250</v>
      </c>
    </row>
    <row r="192" spans="3:4" ht="14.25">
      <c r="C192" s="14"/>
      <c r="D192" s="14"/>
    </row>
    <row r="193" spans="1:4" ht="14.25">
      <c r="A193" s="10">
        <v>3</v>
      </c>
      <c r="B193" s="7" t="s">
        <v>147</v>
      </c>
      <c r="C193" s="14">
        <v>31900</v>
      </c>
      <c r="D193" s="14">
        <v>5000</v>
      </c>
    </row>
    <row r="194" spans="3:4" ht="14.25">
      <c r="C194" s="14"/>
      <c r="D194" s="14"/>
    </row>
    <row r="195" spans="1:4" ht="14.25">
      <c r="A195" s="10">
        <v>4</v>
      </c>
      <c r="B195" s="7" t="s">
        <v>148</v>
      </c>
      <c r="C195" s="14"/>
      <c r="D195" s="14"/>
    </row>
    <row r="196" spans="2:4" ht="14.25">
      <c r="B196" s="7" t="s">
        <v>12</v>
      </c>
      <c r="C196" s="14" t="s">
        <v>9</v>
      </c>
      <c r="D196" s="14" t="s">
        <v>9</v>
      </c>
    </row>
    <row r="197" spans="2:4" ht="14.25">
      <c r="B197" s="7" t="s">
        <v>13</v>
      </c>
      <c r="C197" s="14">
        <v>21908.48</v>
      </c>
      <c r="D197" s="14">
        <v>3240</v>
      </c>
    </row>
    <row r="198" spans="3:4" ht="14.25">
      <c r="C198" s="14"/>
      <c r="D198" s="14"/>
    </row>
    <row r="199" spans="2:4" ht="15">
      <c r="B199" s="15" t="s">
        <v>37</v>
      </c>
      <c r="C199" s="16">
        <f>SUBTOTAL(9,C189:C197)</f>
        <v>55698.479999999996</v>
      </c>
      <c r="D199" s="16">
        <f>SUBTOTAL(9,D189:D197)</f>
        <v>8550</v>
      </c>
    </row>
    <row r="200" spans="3:4" ht="14.25">
      <c r="C200" s="14"/>
      <c r="D200" s="14"/>
    </row>
    <row r="201" spans="1:4" s="20" customFormat="1" ht="19.5" customHeight="1" thickBot="1">
      <c r="A201" s="42"/>
      <c r="B201" s="18" t="s">
        <v>11</v>
      </c>
      <c r="C201" s="19">
        <f>SUBTOTAL(9,C14:C199)</f>
        <v>1000000</v>
      </c>
      <c r="D201" s="19">
        <f>SUBTOTAL(9,D14:D199)</f>
        <v>160000</v>
      </c>
    </row>
    <row r="202" spans="3:4" ht="15" thickTop="1">
      <c r="C202" s="21"/>
      <c r="D202" s="21"/>
    </row>
    <row r="203" spans="3:4" ht="14.25">
      <c r="C203" s="29"/>
      <c r="D203" s="29"/>
    </row>
  </sheetData>
  <mergeCells count="8">
    <mergeCell ref="C1:D1"/>
    <mergeCell ref="A2:D2"/>
    <mergeCell ref="C5:D5"/>
    <mergeCell ref="A6:A8"/>
    <mergeCell ref="B6:B8"/>
    <mergeCell ref="C7:C9"/>
    <mergeCell ref="D7:D9"/>
    <mergeCell ref="A3:D3"/>
  </mergeCells>
  <printOptions horizontalCentered="1"/>
  <pageMargins left="0.5" right="0.5" top="0.5" bottom="0.5" header="0.5" footer="0.5"/>
  <pageSetup horizontalDpi="180" verticalDpi="180" orientation="landscape" paperSize="9" scale="78" r:id="rId1"/>
  <rowBreaks count="3" manualBreakCount="3">
    <brk id="41" max="255" man="1"/>
    <brk id="77" max="255" man="1"/>
    <brk id="2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60" zoomScaleNormal="85" workbookViewId="0" topLeftCell="A40">
      <selection activeCell="C67" sqref="C67"/>
    </sheetView>
  </sheetViews>
  <sheetFormatPr defaultColWidth="8.88671875" defaultRowHeight="15"/>
  <cols>
    <col min="1" max="1" width="14.21484375" style="10" customWidth="1"/>
    <col min="2" max="2" width="55.4453125" style="7" customWidth="1"/>
    <col min="3" max="3" width="26.99609375" style="3" customWidth="1"/>
    <col min="4" max="4" width="24.77734375" style="3" customWidth="1"/>
    <col min="5" max="16384" width="8.88671875" style="3" customWidth="1"/>
  </cols>
  <sheetData>
    <row r="1" spans="3:4" ht="14.25">
      <c r="C1" s="29"/>
      <c r="D1" s="29"/>
    </row>
    <row r="2" spans="1:4" ht="15">
      <c r="A2" s="40"/>
      <c r="B2" s="2"/>
      <c r="C2" s="52" t="s">
        <v>156</v>
      </c>
      <c r="D2" s="52"/>
    </row>
    <row r="3" spans="1:4" ht="15">
      <c r="A3" s="40"/>
      <c r="B3" s="2"/>
      <c r="C3" s="2"/>
      <c r="D3" s="2"/>
    </row>
    <row r="4" spans="1:4" ht="15">
      <c r="A4" s="48" t="s">
        <v>153</v>
      </c>
      <c r="B4" s="48"/>
      <c r="C4" s="48"/>
      <c r="D4" s="48"/>
    </row>
    <row r="5" spans="1:4" ht="15">
      <c r="A5" s="48" t="s">
        <v>157</v>
      </c>
      <c r="B5" s="48"/>
      <c r="C5" s="48"/>
      <c r="D5" s="48"/>
    </row>
    <row r="6" spans="1:4" ht="15">
      <c r="A6" s="38"/>
      <c r="B6" s="38"/>
      <c r="C6" s="38"/>
      <c r="D6" s="38"/>
    </row>
    <row r="7" spans="2:4" ht="15">
      <c r="B7" s="4"/>
      <c r="C7" s="49" t="s">
        <v>17</v>
      </c>
      <c r="D7" s="49"/>
    </row>
    <row r="8" spans="1:4" ht="45">
      <c r="A8" s="50" t="s">
        <v>69</v>
      </c>
      <c r="B8" s="55" t="s">
        <v>14</v>
      </c>
      <c r="C8" s="6" t="s">
        <v>66</v>
      </c>
      <c r="D8" s="6" t="s">
        <v>67</v>
      </c>
    </row>
    <row r="9" spans="1:4" ht="14.25">
      <c r="A9" s="50"/>
      <c r="B9" s="56"/>
      <c r="C9" s="50" t="s">
        <v>15</v>
      </c>
      <c r="D9" s="50" t="s">
        <v>15</v>
      </c>
    </row>
    <row r="10" spans="1:4" ht="14.25">
      <c r="A10" s="50"/>
      <c r="B10" s="56"/>
      <c r="C10" s="50"/>
      <c r="D10" s="50"/>
    </row>
    <row r="11" spans="1:4" ht="14.25">
      <c r="A11" s="50"/>
      <c r="B11" s="57"/>
      <c r="C11" s="50"/>
      <c r="D11" s="50"/>
    </row>
    <row r="12" spans="1:4" ht="15">
      <c r="A12" s="9" t="s">
        <v>84</v>
      </c>
      <c r="B12" s="9" t="s">
        <v>0</v>
      </c>
      <c r="C12" s="8" t="s">
        <v>1</v>
      </c>
      <c r="D12" s="8" t="s">
        <v>2</v>
      </c>
    </row>
    <row r="20" spans="1:4" ht="23.25">
      <c r="A20" s="53" t="s">
        <v>166</v>
      </c>
      <c r="B20" s="54"/>
      <c r="C20" s="54"/>
      <c r="D20" s="54"/>
    </row>
    <row r="30" spans="1:4" ht="14.25">
      <c r="A30" s="44"/>
      <c r="B30" s="45"/>
      <c r="C30" s="46"/>
      <c r="D30" s="46"/>
    </row>
    <row r="42" spans="1:4" ht="15">
      <c r="A42" s="40"/>
      <c r="B42" s="2"/>
      <c r="C42" s="52" t="s">
        <v>158</v>
      </c>
      <c r="D42" s="52"/>
    </row>
    <row r="43" spans="1:4" ht="15">
      <c r="A43" s="48" t="s">
        <v>153</v>
      </c>
      <c r="B43" s="48"/>
      <c r="C43" s="48"/>
      <c r="D43" s="48"/>
    </row>
    <row r="44" spans="1:4" ht="15">
      <c r="A44" s="48" t="s">
        <v>159</v>
      </c>
      <c r="B44" s="48"/>
      <c r="C44" s="48"/>
      <c r="D44" s="48"/>
    </row>
    <row r="45" spans="1:4" ht="15">
      <c r="A45" s="38"/>
      <c r="B45" s="38"/>
      <c r="C45" s="38"/>
      <c r="D45" s="38"/>
    </row>
    <row r="46" spans="2:4" ht="15">
      <c r="B46" s="4"/>
      <c r="C46" s="49" t="s">
        <v>17</v>
      </c>
      <c r="D46" s="49"/>
    </row>
    <row r="47" spans="1:4" ht="45">
      <c r="A47" s="50" t="s">
        <v>69</v>
      </c>
      <c r="B47" s="50" t="s">
        <v>14</v>
      </c>
      <c r="C47" s="6" t="s">
        <v>66</v>
      </c>
      <c r="D47" s="6" t="s">
        <v>67</v>
      </c>
    </row>
    <row r="48" spans="1:4" ht="14.25">
      <c r="A48" s="50"/>
      <c r="B48" s="50"/>
      <c r="C48" s="50" t="s">
        <v>15</v>
      </c>
      <c r="D48" s="50" t="s">
        <v>15</v>
      </c>
    </row>
    <row r="49" spans="1:4" ht="14.25">
      <c r="A49" s="50"/>
      <c r="B49" s="50"/>
      <c r="C49" s="50"/>
      <c r="D49" s="50"/>
    </row>
    <row r="50" spans="1:4" ht="14.25">
      <c r="A50" s="50"/>
      <c r="B50" s="50"/>
      <c r="C50" s="50"/>
      <c r="D50" s="50"/>
    </row>
    <row r="51" spans="1:4" ht="15">
      <c r="A51" s="9" t="s">
        <v>84</v>
      </c>
      <c r="B51" s="9" t="s">
        <v>0</v>
      </c>
      <c r="C51" s="8" t="s">
        <v>1</v>
      </c>
      <c r="D51" s="8" t="s">
        <v>2</v>
      </c>
    </row>
    <row r="58" spans="1:4" ht="23.25">
      <c r="A58" s="53" t="s">
        <v>166</v>
      </c>
      <c r="B58" s="54"/>
      <c r="C58" s="54"/>
      <c r="D58" s="54"/>
    </row>
    <row r="63" spans="1:4" ht="14.25">
      <c r="A63" s="44"/>
      <c r="B63" s="45"/>
      <c r="C63" s="46"/>
      <c r="D63" s="46"/>
    </row>
  </sheetData>
  <mergeCells count="18">
    <mergeCell ref="C9:C11"/>
    <mergeCell ref="A20:D20"/>
    <mergeCell ref="D9:D11"/>
    <mergeCell ref="A44:D44"/>
    <mergeCell ref="C2:D2"/>
    <mergeCell ref="A4:D4"/>
    <mergeCell ref="A5:D5"/>
    <mergeCell ref="C7:D7"/>
    <mergeCell ref="A58:D58"/>
    <mergeCell ref="B8:B11"/>
    <mergeCell ref="A8:A11"/>
    <mergeCell ref="A47:A50"/>
    <mergeCell ref="B47:B50"/>
    <mergeCell ref="C48:C50"/>
    <mergeCell ref="D48:D50"/>
    <mergeCell ref="C42:D42"/>
    <mergeCell ref="A43:D43"/>
    <mergeCell ref="C46:D46"/>
  </mergeCells>
  <printOptions horizontalCentered="1"/>
  <pageMargins left="0.5" right="0.5" top="0.5" bottom="0.5" header="0.5" footer="0.5"/>
  <pageSetup horizontalDpi="180" verticalDpi="180" orientation="landscape" paperSize="9" scale="78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D94"/>
  <sheetViews>
    <sheetView view="pageBreakPreview" zoomScale="60" zoomScaleNormal="55" workbookViewId="0" topLeftCell="A61">
      <selection activeCell="A86" sqref="A86:D86"/>
    </sheetView>
  </sheetViews>
  <sheetFormatPr defaultColWidth="8.88671875" defaultRowHeight="15"/>
  <cols>
    <col min="1" max="1" width="13.10546875" style="10" customWidth="1"/>
    <col min="2" max="2" width="40.10546875" style="7" customWidth="1"/>
    <col min="3" max="3" width="26.99609375" style="3" customWidth="1"/>
    <col min="4" max="4" width="24.77734375" style="3" customWidth="1"/>
    <col min="5" max="16384" width="8.88671875" style="3" customWidth="1"/>
  </cols>
  <sheetData>
    <row r="3" spans="1:4" ht="15">
      <c r="A3" s="40"/>
      <c r="B3" s="2"/>
      <c r="C3" s="52" t="s">
        <v>160</v>
      </c>
      <c r="D3" s="52"/>
    </row>
    <row r="4" spans="1:4" ht="15">
      <c r="A4" s="48" t="s">
        <v>153</v>
      </c>
      <c r="B4" s="48"/>
      <c r="C4" s="48"/>
      <c r="D4" s="48"/>
    </row>
    <row r="5" spans="1:4" ht="15">
      <c r="A5" s="48" t="s">
        <v>161</v>
      </c>
      <c r="B5" s="48"/>
      <c r="C5" s="48"/>
      <c r="D5" s="48"/>
    </row>
    <row r="6" spans="1:4" ht="15">
      <c r="A6" s="38"/>
      <c r="B6" s="38"/>
      <c r="C6" s="38"/>
      <c r="D6" s="38"/>
    </row>
    <row r="7" spans="2:4" ht="15">
      <c r="B7" s="4"/>
      <c r="C7" s="49" t="s">
        <v>17</v>
      </c>
      <c r="D7" s="49"/>
    </row>
    <row r="8" spans="1:4" ht="45">
      <c r="A8" s="50" t="s">
        <v>69</v>
      </c>
      <c r="B8" s="50" t="s">
        <v>14</v>
      </c>
      <c r="C8" s="6" t="s">
        <v>66</v>
      </c>
      <c r="D8" s="6" t="s">
        <v>67</v>
      </c>
    </row>
    <row r="9" spans="1:4" ht="14.25">
      <c r="A9" s="50"/>
      <c r="B9" s="50"/>
      <c r="C9" s="50" t="s">
        <v>15</v>
      </c>
      <c r="D9" s="50" t="s">
        <v>15</v>
      </c>
    </row>
    <row r="10" spans="1:4" ht="14.25">
      <c r="A10" s="50"/>
      <c r="B10" s="50"/>
      <c r="C10" s="50"/>
      <c r="D10" s="50"/>
    </row>
    <row r="11" spans="1:4" ht="14.25">
      <c r="A11" s="50"/>
      <c r="B11" s="50"/>
      <c r="C11" s="50"/>
      <c r="D11" s="50"/>
    </row>
    <row r="12" spans="1:4" ht="15">
      <c r="A12" s="9" t="s">
        <v>84</v>
      </c>
      <c r="B12" s="9" t="s">
        <v>0</v>
      </c>
      <c r="C12" s="8" t="s">
        <v>1</v>
      </c>
      <c r="D12" s="8" t="s">
        <v>2</v>
      </c>
    </row>
    <row r="19" spans="1:4" ht="23.25">
      <c r="A19" s="53" t="s">
        <v>166</v>
      </c>
      <c r="B19" s="54"/>
      <c r="C19" s="54"/>
      <c r="D19" s="54"/>
    </row>
    <row r="26" spans="1:4" ht="14.25">
      <c r="A26" s="44"/>
      <c r="B26" s="45"/>
      <c r="C26" s="46"/>
      <c r="D26" s="46"/>
    </row>
    <row r="35" spans="1:4" ht="15">
      <c r="A35" s="40"/>
      <c r="B35" s="2"/>
      <c r="C35" s="52" t="s">
        <v>162</v>
      </c>
      <c r="D35" s="52"/>
    </row>
    <row r="36" spans="1:4" ht="15">
      <c r="A36" s="48" t="s">
        <v>153</v>
      </c>
      <c r="B36" s="48"/>
      <c r="C36" s="48"/>
      <c r="D36" s="48"/>
    </row>
    <row r="37" spans="1:4" ht="15">
      <c r="A37" s="48" t="s">
        <v>163</v>
      </c>
      <c r="B37" s="48"/>
      <c r="C37" s="48"/>
      <c r="D37" s="48"/>
    </row>
    <row r="38" spans="1:4" ht="15">
      <c r="A38" s="38"/>
      <c r="B38" s="38"/>
      <c r="C38" s="38"/>
      <c r="D38" s="38"/>
    </row>
    <row r="39" spans="2:4" ht="15">
      <c r="B39" s="4"/>
      <c r="C39" s="49" t="s">
        <v>17</v>
      </c>
      <c r="D39" s="49"/>
    </row>
    <row r="40" spans="1:4" ht="45">
      <c r="A40" s="50" t="s">
        <v>69</v>
      </c>
      <c r="B40" s="50" t="s">
        <v>14</v>
      </c>
      <c r="C40" s="6" t="s">
        <v>66</v>
      </c>
      <c r="D40" s="6" t="s">
        <v>67</v>
      </c>
    </row>
    <row r="41" spans="1:4" ht="14.25">
      <c r="A41" s="50"/>
      <c r="B41" s="50"/>
      <c r="C41" s="50" t="s">
        <v>15</v>
      </c>
      <c r="D41" s="50" t="s">
        <v>15</v>
      </c>
    </row>
    <row r="42" spans="1:4" ht="14.25">
      <c r="A42" s="50"/>
      <c r="B42" s="50"/>
      <c r="C42" s="50"/>
      <c r="D42" s="50"/>
    </row>
    <row r="43" spans="1:4" ht="14.25">
      <c r="A43" s="50"/>
      <c r="B43" s="50"/>
      <c r="C43" s="50"/>
      <c r="D43" s="50"/>
    </row>
    <row r="44" spans="1:4" ht="15">
      <c r="A44" s="9" t="s">
        <v>84</v>
      </c>
      <c r="B44" s="9" t="s">
        <v>0</v>
      </c>
      <c r="C44" s="8" t="s">
        <v>1</v>
      </c>
      <c r="D44" s="8" t="s">
        <v>2</v>
      </c>
    </row>
    <row r="53" spans="1:4" ht="23.25">
      <c r="A53" s="53" t="s">
        <v>166</v>
      </c>
      <c r="B53" s="54"/>
      <c r="C53" s="54"/>
      <c r="D53" s="54"/>
    </row>
    <row r="61" spans="1:4" ht="14.25">
      <c r="A61" s="44"/>
      <c r="B61" s="45"/>
      <c r="C61" s="46"/>
      <c r="D61" s="46"/>
    </row>
    <row r="69" spans="1:4" ht="15">
      <c r="A69" s="40"/>
      <c r="B69" s="2"/>
      <c r="C69" s="52" t="s">
        <v>164</v>
      </c>
      <c r="D69" s="52"/>
    </row>
    <row r="70" spans="1:4" ht="15">
      <c r="A70" s="40"/>
      <c r="B70" s="2"/>
      <c r="C70" s="2"/>
      <c r="D70" s="2"/>
    </row>
    <row r="71" spans="1:4" ht="15">
      <c r="A71" s="48" t="s">
        <v>153</v>
      </c>
      <c r="B71" s="48"/>
      <c r="C71" s="48"/>
      <c r="D71" s="48"/>
    </row>
    <row r="72" spans="1:4" ht="15">
      <c r="A72" s="48" t="s">
        <v>165</v>
      </c>
      <c r="B72" s="48"/>
      <c r="C72" s="48"/>
      <c r="D72" s="48"/>
    </row>
    <row r="73" spans="1:4" ht="15">
      <c r="A73" s="38"/>
      <c r="B73" s="38"/>
      <c r="C73" s="38"/>
      <c r="D73" s="38"/>
    </row>
    <row r="74" spans="2:4" ht="15">
      <c r="B74" s="4"/>
      <c r="C74" s="49" t="s">
        <v>17</v>
      </c>
      <c r="D74" s="49"/>
    </row>
    <row r="75" spans="1:4" ht="45">
      <c r="A75" s="50" t="s">
        <v>69</v>
      </c>
      <c r="B75" s="50" t="s">
        <v>14</v>
      </c>
      <c r="C75" s="6" t="s">
        <v>66</v>
      </c>
      <c r="D75" s="6" t="s">
        <v>67</v>
      </c>
    </row>
    <row r="76" spans="1:4" ht="14.25">
      <c r="A76" s="50"/>
      <c r="B76" s="50"/>
      <c r="C76" s="50" t="s">
        <v>15</v>
      </c>
      <c r="D76" s="50" t="s">
        <v>15</v>
      </c>
    </row>
    <row r="77" spans="1:4" ht="14.25">
      <c r="A77" s="50"/>
      <c r="B77" s="50"/>
      <c r="C77" s="50"/>
      <c r="D77" s="50"/>
    </row>
    <row r="78" spans="1:4" ht="14.25">
      <c r="A78" s="50"/>
      <c r="B78" s="50"/>
      <c r="C78" s="50"/>
      <c r="D78" s="50"/>
    </row>
    <row r="79" spans="1:4" ht="15">
      <c r="A79" s="9" t="s">
        <v>84</v>
      </c>
      <c r="B79" s="9" t="s">
        <v>0</v>
      </c>
      <c r="C79" s="8" t="s">
        <v>1</v>
      </c>
      <c r="D79" s="8" t="s">
        <v>2</v>
      </c>
    </row>
    <row r="86" spans="1:4" ht="23.25">
      <c r="A86" s="53" t="s">
        <v>166</v>
      </c>
      <c r="B86" s="54"/>
      <c r="C86" s="54"/>
      <c r="D86" s="54"/>
    </row>
    <row r="94" spans="1:4" ht="14.25">
      <c r="A94" s="44"/>
      <c r="B94" s="45"/>
      <c r="C94" s="46"/>
      <c r="D94" s="46"/>
    </row>
  </sheetData>
  <mergeCells count="27">
    <mergeCell ref="C76:C78"/>
    <mergeCell ref="D76:D78"/>
    <mergeCell ref="A75:A78"/>
    <mergeCell ref="B75:B78"/>
    <mergeCell ref="C69:D69"/>
    <mergeCell ref="A71:D71"/>
    <mergeCell ref="A72:D72"/>
    <mergeCell ref="C74:D74"/>
    <mergeCell ref="C39:D39"/>
    <mergeCell ref="C41:C43"/>
    <mergeCell ref="D41:D43"/>
    <mergeCell ref="A40:A43"/>
    <mergeCell ref="B40:B43"/>
    <mergeCell ref="C35:D35"/>
    <mergeCell ref="A36:D36"/>
    <mergeCell ref="A37:D37"/>
    <mergeCell ref="A19:D19"/>
    <mergeCell ref="A53:D53"/>
    <mergeCell ref="A86:D86"/>
    <mergeCell ref="C3:D3"/>
    <mergeCell ref="A4:D4"/>
    <mergeCell ref="A5:D5"/>
    <mergeCell ref="C7:D7"/>
    <mergeCell ref="C9:C11"/>
    <mergeCell ref="D9:D11"/>
    <mergeCell ref="A8:A11"/>
    <mergeCell ref="B8:B11"/>
  </mergeCells>
  <printOptions horizontalCentered="1"/>
  <pageMargins left="0.5" right="0.5" top="0.5" bottom="0.5" header="0.5" footer="0.5"/>
  <pageSetup horizontalDpi="180" verticalDpi="180" orientation="landscape" paperSize="9" r:id="rId1"/>
  <rowBreaks count="2" manualBreakCount="2">
    <brk id="33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JD(Planning)</dc:creator>
  <cp:keywords/>
  <dc:description/>
  <cp:lastModifiedBy>asvijayalakshmi</cp:lastModifiedBy>
  <cp:lastPrinted>2007-01-27T05:46:36Z</cp:lastPrinted>
  <dcterms:created xsi:type="dcterms:W3CDTF">2001-10-08T06:12:35Z</dcterms:created>
  <dcterms:modified xsi:type="dcterms:W3CDTF">2007-01-30T06:53:41Z</dcterms:modified>
  <cp:category/>
  <cp:version/>
  <cp:contentType/>
  <cp:contentStatus/>
</cp:coreProperties>
</file>